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adam\Downloads\"/>
    </mc:Choice>
  </mc:AlternateContent>
  <xr:revisionPtr revIDLastSave="0" documentId="8_{CDC15918-5CE3-4B11-87E6-ACB4B0CB813E}" xr6:coauthVersionLast="47" xr6:coauthVersionMax="47" xr10:uidLastSave="{00000000-0000-0000-0000-000000000000}"/>
  <bookViews>
    <workbookView xWindow="-108" yWindow="-108" windowWidth="23256" windowHeight="12456" xr2:uid="{00000000-000D-0000-FFFF-FFFF00000000}"/>
  </bookViews>
  <sheets>
    <sheet name="MAO Calculator" sheetId="1" r:id="rId1"/>
    <sheet name="Rehab Estimator" sheetId="2" r:id="rId2"/>
    <sheet name="Scenarios" sheetId="3" r:id="rId3"/>
  </sheets>
  <definedNames>
    <definedName name="_xlnm._FilterDatabase" localSheetId="1" hidden="1">'Rehab Estimator'!$A$3:$G$70</definedName>
    <definedName name="ARV">'MAO Calculator'!$B$4</definedName>
    <definedName name="ARV_Cutoff1">'MAO Calculator'!$E$7</definedName>
    <definedName name="ARV_Cutoff2">'MAO Calculator'!$F$7</definedName>
    <definedName name="Closing_Costs_Pct">'MAO Calculator'!$B$13</definedName>
    <definedName name="Desired_Profit">'MAO Calculator'!$B$15</definedName>
    <definedName name="Living_SF">'MAO Calculator'!$B$2</definedName>
    <definedName name="Repairs_A">'Rehab Estimator'!$G$49</definedName>
    <definedName name="Repairs_B">'Rehab Estimator'!$F$49</definedName>
    <definedName name="Repairs_C">'Rehab Estimator'!$E$49</definedName>
    <definedName name="Stories">'MAO Calculator'!$D$2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3" i="3" l="1"/>
  <c r="K20" i="3"/>
  <c r="K15" i="3"/>
  <c r="F28" i="3" s="1"/>
  <c r="K4" i="3"/>
  <c r="K24" i="3" s="1"/>
  <c r="F4" i="3"/>
  <c r="K3" i="3"/>
  <c r="K2" i="3"/>
  <c r="K21" i="3" s="1"/>
  <c r="E47" i="2"/>
  <c r="G47" i="2" s="1"/>
  <c r="E46" i="2"/>
  <c r="G46" i="2" s="1"/>
  <c r="F45" i="2"/>
  <c r="E45" i="2"/>
  <c r="G45" i="2" s="1"/>
  <c r="F44" i="2"/>
  <c r="E44" i="2"/>
  <c r="G44" i="2" s="1"/>
  <c r="F43" i="2"/>
  <c r="E43" i="2"/>
  <c r="G43" i="2" s="1"/>
  <c r="G42" i="2"/>
  <c r="F42" i="2"/>
  <c r="E42" i="2"/>
  <c r="G41" i="2"/>
  <c r="F41" i="2"/>
  <c r="E41" i="2"/>
  <c r="E40" i="2"/>
  <c r="G40" i="2" s="1"/>
  <c r="E39" i="2"/>
  <c r="G39" i="2" s="1"/>
  <c r="E38" i="2"/>
  <c r="G38" i="2" s="1"/>
  <c r="F37" i="2"/>
  <c r="E37" i="2"/>
  <c r="G37" i="2" s="1"/>
  <c r="F36" i="2"/>
  <c r="E36" i="2"/>
  <c r="G36" i="2" s="1"/>
  <c r="E35" i="2"/>
  <c r="G35" i="2" s="1"/>
  <c r="G34" i="2"/>
  <c r="F34" i="2"/>
  <c r="E34" i="2"/>
  <c r="G33" i="2"/>
  <c r="F33" i="2"/>
  <c r="E33" i="2"/>
  <c r="E32" i="2"/>
  <c r="G32" i="2" s="1"/>
  <c r="E31" i="2"/>
  <c r="G31" i="2" s="1"/>
  <c r="E30" i="2"/>
  <c r="G30" i="2" s="1"/>
  <c r="G29" i="2"/>
  <c r="F29" i="2"/>
  <c r="E29" i="2"/>
  <c r="F28" i="2"/>
  <c r="E28" i="2"/>
  <c r="G28" i="2" s="1"/>
  <c r="E27" i="2"/>
  <c r="G27" i="2" s="1"/>
  <c r="G26" i="2"/>
  <c r="F26" i="2"/>
  <c r="E26" i="2"/>
  <c r="G25" i="2"/>
  <c r="F25" i="2"/>
  <c r="E25" i="2"/>
  <c r="E24" i="2"/>
  <c r="G24" i="2" s="1"/>
  <c r="E23" i="2"/>
  <c r="G23" i="2" s="1"/>
  <c r="E22" i="2"/>
  <c r="G22" i="2" s="1"/>
  <c r="G21" i="2"/>
  <c r="F21" i="2"/>
  <c r="E21" i="2"/>
  <c r="F20" i="2"/>
  <c r="E20" i="2"/>
  <c r="G20" i="2" s="1"/>
  <c r="E19" i="2"/>
  <c r="G19" i="2" s="1"/>
  <c r="G18" i="2"/>
  <c r="F18" i="2"/>
  <c r="E18" i="2"/>
  <c r="G17" i="2"/>
  <c r="F17" i="2"/>
  <c r="E17" i="2"/>
  <c r="E16" i="2"/>
  <c r="G16" i="2" s="1"/>
  <c r="E15" i="2"/>
  <c r="G15" i="2" s="1"/>
  <c r="E14" i="2"/>
  <c r="G14" i="2" s="1"/>
  <c r="G13" i="2"/>
  <c r="F13" i="2"/>
  <c r="E13" i="2"/>
  <c r="F12" i="2"/>
  <c r="E12" i="2"/>
  <c r="G12" i="2" s="1"/>
  <c r="E11" i="2"/>
  <c r="G11" i="2" s="1"/>
  <c r="G10" i="2"/>
  <c r="F10" i="2"/>
  <c r="E10" i="2"/>
  <c r="G9" i="2"/>
  <c r="F9" i="2"/>
  <c r="E9" i="2"/>
  <c r="E8" i="2"/>
  <c r="G8" i="2" s="1"/>
  <c r="E7" i="2"/>
  <c r="E48" i="2" s="1"/>
  <c r="E6" i="2"/>
  <c r="G6" i="2" s="1"/>
  <c r="G5" i="2"/>
  <c r="F5" i="2"/>
  <c r="E5" i="2"/>
  <c r="F4" i="2"/>
  <c r="E4" i="2"/>
  <c r="E49" i="2" s="1"/>
  <c r="F15" i="1"/>
  <c r="E15" i="1"/>
  <c r="D15" i="1"/>
  <c r="C15" i="1"/>
  <c r="C9" i="1"/>
  <c r="C8" i="1"/>
  <c r="C7" i="1"/>
  <c r="B4" i="1"/>
  <c r="C15" i="3" s="1"/>
  <c r="F8" i="3" l="1"/>
  <c r="F7" i="3"/>
  <c r="F2" i="3"/>
  <c r="B12" i="1"/>
  <c r="G4" i="2"/>
  <c r="F7" i="2"/>
  <c r="F15" i="2"/>
  <c r="F23" i="2"/>
  <c r="F31" i="2"/>
  <c r="F39" i="2"/>
  <c r="F47" i="2"/>
  <c r="K22" i="3"/>
  <c r="G7" i="2"/>
  <c r="K19" i="3"/>
  <c r="F16" i="2"/>
  <c r="F24" i="2"/>
  <c r="F32" i="2"/>
  <c r="F40" i="2"/>
  <c r="F8" i="2"/>
  <c r="F11" i="2"/>
  <c r="F19" i="2"/>
  <c r="F27" i="2"/>
  <c r="F35" i="2"/>
  <c r="C4" i="3"/>
  <c r="B14" i="1"/>
  <c r="F6" i="2"/>
  <c r="F49" i="2" s="1"/>
  <c r="F14" i="2"/>
  <c r="F22" i="2"/>
  <c r="F30" i="2"/>
  <c r="F38" i="2"/>
  <c r="F46" i="2"/>
  <c r="G48" i="2" l="1"/>
  <c r="G49" i="2"/>
  <c r="E12" i="1"/>
  <c r="F12" i="1"/>
  <c r="D12" i="1"/>
  <c r="F48" i="2"/>
  <c r="C14" i="1"/>
  <c r="F14" i="1"/>
  <c r="D14" i="1"/>
  <c r="E14" i="1"/>
  <c r="C21" i="3"/>
  <c r="F5" i="3"/>
  <c r="D17" i="1" l="1"/>
  <c r="D16" i="1" s="1"/>
  <c r="C12" i="1"/>
  <c r="C17" i="1" s="1"/>
  <c r="C16" i="1" s="1"/>
  <c r="F17" i="1"/>
  <c r="F16" i="1" s="1"/>
  <c r="F19" i="3"/>
  <c r="E17" i="1"/>
  <c r="E16" i="1" s="1"/>
  <c r="F24" i="3"/>
  <c r="F3" i="3"/>
  <c r="F15" i="3" s="1"/>
  <c r="F27" i="3" s="1"/>
  <c r="F11" i="3"/>
  <c r="F6" i="3"/>
  <c r="F20" i="3"/>
  <c r="F22" i="3" l="1"/>
  <c r="F21" i="3"/>
  <c r="F10" i="3"/>
  <c r="F23" i="3"/>
</calcChain>
</file>

<file path=xl/sharedStrings.xml><?xml version="1.0" encoding="utf-8"?>
<sst xmlns="http://schemas.openxmlformats.org/spreadsheetml/2006/main" count="199" uniqueCount="141">
  <si>
    <t>Inputs</t>
  </si>
  <si>
    <t>Comparable Properties</t>
  </si>
  <si>
    <t>Living Square Feet</t>
  </si>
  <si>
    <t>Stories</t>
  </si>
  <si>
    <t>ARV Price Per Sq Ft</t>
  </si>
  <si>
    <t>After Repair Value</t>
  </si>
  <si>
    <t>Quick Rehab Cost</t>
  </si>
  <si>
    <t>Cost Per Sq. Foot</t>
  </si>
  <si>
    <t>Rehab Cost</t>
  </si>
  <si>
    <t>Class C upper bound</t>
  </si>
  <si>
    <t>Class B upper bound</t>
  </si>
  <si>
    <t>Easy Cosmetic</t>
  </si>
  <si>
    <t>Cosmetic Everything</t>
  </si>
  <si>
    <t>Full Gut</t>
  </si>
  <si>
    <t>Confidence Score on Comps</t>
  </si>
  <si>
    <t>OK Comps</t>
  </si>
  <si>
    <t>MAO Calculations</t>
  </si>
  <si>
    <t>65% Rule</t>
  </si>
  <si>
    <t>70% Rule</t>
  </si>
  <si>
    <t>75% Rule</t>
  </si>
  <si>
    <t>80% Rule</t>
  </si>
  <si>
    <t>ARV</t>
  </si>
  <si>
    <t>Selling, Closing, Holding Costs - 15%</t>
  </si>
  <si>
    <t>Repair Cost</t>
  </si>
  <si>
    <t>Desired Profit</t>
  </si>
  <si>
    <t>Marketed Price To Buyers</t>
  </si>
  <si>
    <t>MAO</t>
  </si>
  <si>
    <t>Note: Closing costs estimate  - 2%, Closing costs to sell a flip - 8%, Holding costs - 5%</t>
  </si>
  <si>
    <t>DO NOT EDIT GRAY CELLS</t>
  </si>
  <si>
    <t xml:space="preserve">Use the below to calucalte the cost of repairs on a house. </t>
  </si>
  <si>
    <t>ARV of properties no greater then 300k</t>
  </si>
  <si>
    <t>ARV of properties 300k-500k</t>
  </si>
  <si>
    <t>ARV of properties 500k+</t>
  </si>
  <si>
    <t>Inspection Checklist</t>
  </si>
  <si>
    <t>Quantity (amount or sq ft)</t>
  </si>
  <si>
    <t>Calc Basis</t>
  </si>
  <si>
    <t>Cost per Sq Ft or Per item</t>
  </si>
  <si>
    <t>"C" Class Home Repair Cost</t>
  </si>
  <si>
    <t>"B" Class Home Repair Cost</t>
  </si>
  <si>
    <t>"A" Class Home Repair Cost</t>
  </si>
  <si>
    <t>Roof Replaced - use total house sq ft including porches and garage</t>
  </si>
  <si>
    <t>Roof Square</t>
  </si>
  <si>
    <t>Exterior Soffit Trim / per linear foot</t>
  </si>
  <si>
    <t>Linear Ft</t>
  </si>
  <si>
    <t>Exterior Painting- use total house sq ft including porches and garage</t>
  </si>
  <si>
    <t>Per SF</t>
  </si>
  <si>
    <t>Exterior Vinyl Siding- use total house sq ft including porches and garage</t>
  </si>
  <si>
    <t>Exterior Hardy Borad Siding- use total house sq ft including porches and garage</t>
  </si>
  <si>
    <t>Windows - quantity of windows to replace</t>
  </si>
  <si>
    <t>Each</t>
  </si>
  <si>
    <t>Garage Door Replaced- Quanity to replace</t>
  </si>
  <si>
    <t>Garage Door Opener- Quantity to replace</t>
  </si>
  <si>
    <t>Yard Cleaned- Single cost</t>
  </si>
  <si>
    <t>Yard Landscaped - Single Cost</t>
  </si>
  <si>
    <t>HVAC Replaced - Per unit</t>
  </si>
  <si>
    <t>HVAC Added to house - Per unit</t>
  </si>
  <si>
    <t>Replace Duct Work - Per unit</t>
  </si>
  <si>
    <t>Plumbing Replaced - Just inside house</t>
  </si>
  <si>
    <t>Sewer line Repalced (older then 1960) and water supply.</t>
  </si>
  <si>
    <t>Septic Replaced/Added</t>
  </si>
  <si>
    <t>Water heater</t>
  </si>
  <si>
    <t>Electric Panel Replaced - Per panel</t>
  </si>
  <si>
    <t>All New Electric -  Per unit</t>
  </si>
  <si>
    <t>Foundation - use house sq ft of rooms that need to be leveled</t>
  </si>
  <si>
    <t>Interior Paint - use living area sq ft</t>
  </si>
  <si>
    <t>Remove Popcorn Ceilings - use living area sq ft</t>
  </si>
  <si>
    <t>Carpet - use sq ft</t>
  </si>
  <si>
    <t>Tile- use sq ft</t>
  </si>
  <si>
    <t>Vinyl Plank - use sq ft</t>
  </si>
  <si>
    <t>Wood Floors Refinished - use sq ft</t>
  </si>
  <si>
    <t>All New Kitchen (Includes Appliances)</t>
  </si>
  <si>
    <t>Stove</t>
  </si>
  <si>
    <t>Microwave</t>
  </si>
  <si>
    <t>Dishwasher</t>
  </si>
  <si>
    <t>Refrigerator</t>
  </si>
  <si>
    <t>Bath Remodel</t>
  </si>
  <si>
    <t>Half Bath Remodel</t>
  </si>
  <si>
    <t>Bath Fixtures Only</t>
  </si>
  <si>
    <t>Sheetrock (All New) - use sq ft</t>
  </si>
  <si>
    <t>Sheetrock (patch) use amount of holes larger then a fist</t>
  </si>
  <si>
    <t>Full Demo of house - use sq ft</t>
  </si>
  <si>
    <t xml:space="preserve">Dumspter(s) </t>
  </si>
  <si>
    <t>Decking - use sq ft</t>
  </si>
  <si>
    <t>Concrete Removed</t>
  </si>
  <si>
    <t>Concrete Flat Work</t>
  </si>
  <si>
    <t>Fencing (6 ft tall pine fence) per linear foot</t>
  </si>
  <si>
    <t>Miscellaneous (Light fixtures, fans, door knobs, etc.) -- use sq ft of house</t>
  </si>
  <si>
    <t>New interior doors- use quantity</t>
  </si>
  <si>
    <t>5% for Unknowns</t>
  </si>
  <si>
    <t>Leave Blank</t>
  </si>
  <si>
    <t>Total Rehab</t>
  </si>
  <si>
    <t xml:space="preserve">***Disclaimer - the costs per item or per foot are for reference only and used by HBG. Please update these numbers to your market and current market pricing as these will become outdated over time. </t>
  </si>
  <si>
    <t>Fill In Highlighted Cells</t>
  </si>
  <si>
    <t>Full Flip</t>
  </si>
  <si>
    <t>Wholesale</t>
  </si>
  <si>
    <t>Yes</t>
  </si>
  <si>
    <t>Purchase Price (PP)</t>
  </si>
  <si>
    <t>Sale Price (Flip)</t>
  </si>
  <si>
    <t>Assigned Amount</t>
  </si>
  <si>
    <t>No</t>
  </si>
  <si>
    <t>Rehab</t>
  </si>
  <si>
    <t>Expenses</t>
  </si>
  <si>
    <t>Purchase Price</t>
  </si>
  <si>
    <t>Contracted Amount</t>
  </si>
  <si>
    <t>Rehab (Flip)</t>
  </si>
  <si>
    <t>Holding Costs - appx 3-5%</t>
  </si>
  <si>
    <t>Purchase Closing Costs - 2% of ARV</t>
  </si>
  <si>
    <t>Sale Closing Costs - 8% of ARV</t>
  </si>
  <si>
    <t>Project Length rehab, listing, escrow (Months)</t>
  </si>
  <si>
    <t>Flip</t>
  </si>
  <si>
    <t>Estimated Out of Pocket</t>
  </si>
  <si>
    <t>Loan 1 Amount</t>
  </si>
  <si>
    <t>Flips</t>
  </si>
  <si>
    <t>ARV - Flip</t>
  </si>
  <si>
    <t>Estimated Profit</t>
  </si>
  <si>
    <t>&lt;-Negative means money left in deal</t>
  </si>
  <si>
    <t>Buyer Assignment Price</t>
  </si>
  <si>
    <t>Offer Calculator (Flip)</t>
  </si>
  <si>
    <t>Offer Calculator (Wholesale)</t>
  </si>
  <si>
    <t>80% - Repairs</t>
  </si>
  <si>
    <t>Loan 1 Info Int Only</t>
  </si>
  <si>
    <t>75% - Repairs</t>
  </si>
  <si>
    <t>Amount</t>
  </si>
  <si>
    <t>70% - Repairs</t>
  </si>
  <si>
    <t>Interest Rate</t>
  </si>
  <si>
    <t>65% - Repairs</t>
  </si>
  <si>
    <t>Points</t>
  </si>
  <si>
    <t>60% - Repairs</t>
  </si>
  <si>
    <t>Points on Front End?</t>
  </si>
  <si>
    <t>Deal % at PP</t>
  </si>
  <si>
    <t>Profit Summary</t>
  </si>
  <si>
    <t>Doing a nice flip and updating all the cosmetics and major components of the house to bring it to neighborhood standards.</t>
  </si>
  <si>
    <t>Quick Flip</t>
  </si>
  <si>
    <t>Doing the bare minimum in repairs to sell the house to either an investor who may make it a rental or an end buyer to live in.</t>
  </si>
  <si>
    <t>Wholetail</t>
  </si>
  <si>
    <t>Listing the house as is- Esentially doing no repairs or very minimal at best (clean out, paint, carpet, similar to a quick flip but less work or no work to the house)</t>
  </si>
  <si>
    <t xml:space="preserve">Assigning the contract to an end buyer before purchase it. </t>
  </si>
  <si>
    <t>Open Door</t>
  </si>
  <si>
    <t>We no longer use this option in the given market as open doors offers are not as strong anymore.</t>
  </si>
  <si>
    <t>Rental</t>
  </si>
  <si>
    <t xml:space="preserve">Keeping as a rental. Rehab should match the flip rehab or be very close 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</si>
</sst>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22" x14ac:knownFonts="1">
    <font>
      <sz val="10"/>
      <color rgb="FF000000"/>
      <name val="Arial"/>
      <scheme val="minor"/>
    </font>
    <font>
      <b/>
      <sz val="12"/>
      <color rgb="FFFF0000"/>
      <name val="Calibri"/>
    </font>
    <font>
      <sz val="10"/>
      <name val="Arial"/>
    </font>
    <font>
      <sz val="12"/>
      <color rgb="FF000000"/>
      <name val="Calibri"/>
    </font>
    <font>
      <b/>
      <sz val="12"/>
      <color theme="1"/>
      <name val="Calibri"/>
    </font>
    <font>
      <sz val="12"/>
      <color theme="1"/>
      <name val="Calibri"/>
    </font>
    <font>
      <b/>
      <sz val="12"/>
      <color rgb="FF000000"/>
      <name val="Calibri"/>
    </font>
    <font>
      <sz val="10"/>
      <color theme="1"/>
      <name val="Arial"/>
      <scheme val="minor"/>
    </font>
    <font>
      <b/>
      <sz val="10"/>
      <color theme="1"/>
      <name val="Arial"/>
    </font>
    <font>
      <sz val="12"/>
      <color rgb="FF000000"/>
      <name val="Arial"/>
    </font>
    <font>
      <b/>
      <sz val="12"/>
      <color rgb="FFFF0000"/>
      <name val="Arial"/>
    </font>
    <font>
      <b/>
      <sz val="12"/>
      <color rgb="FF000000"/>
      <name val="Arial"/>
    </font>
    <font>
      <b/>
      <i/>
      <sz val="12"/>
      <color rgb="FF000000"/>
      <name val="Arial"/>
    </font>
    <font>
      <sz val="12"/>
      <color theme="1"/>
      <name val="Arial"/>
    </font>
    <font>
      <b/>
      <i/>
      <sz val="9"/>
      <color theme="1"/>
      <name val="Arial"/>
    </font>
    <font>
      <sz val="10"/>
      <color rgb="FF000000"/>
      <name val="Arial"/>
    </font>
    <font>
      <b/>
      <sz val="10"/>
      <color rgb="FF000000"/>
      <name val="Arial"/>
    </font>
    <font>
      <b/>
      <u/>
      <sz val="10"/>
      <color rgb="FF000000"/>
      <name val="Arial"/>
    </font>
    <font>
      <b/>
      <u/>
      <sz val="10"/>
      <color rgb="FF000000"/>
      <name val="Arial"/>
    </font>
    <font>
      <sz val="10"/>
      <color theme="1"/>
      <name val="Arial"/>
    </font>
    <font>
      <b/>
      <u/>
      <sz val="10"/>
      <color theme="1"/>
      <name val="Arial"/>
    </font>
    <font>
      <b/>
      <u/>
      <sz val="10"/>
      <color theme="1"/>
      <name val="Arial"/>
    </font>
  </fonts>
  <fills count="14">
    <fill>
      <patternFill patternType="none"/>
    </fill>
    <fill>
      <patternFill patternType="gray125"/>
    </fill>
    <fill>
      <patternFill patternType="solid">
        <fgColor rgb="FF00FFFF"/>
        <bgColor rgb="FF00FFFF"/>
      </patternFill>
    </fill>
    <fill>
      <patternFill patternType="solid">
        <fgColor rgb="FFFFFFFF"/>
        <bgColor rgb="FFFFFFFF"/>
      </patternFill>
    </fill>
    <fill>
      <patternFill patternType="solid">
        <fgColor rgb="FFFFFF00"/>
        <bgColor rgb="FFFFFF00"/>
      </patternFill>
    </fill>
    <fill>
      <patternFill patternType="solid">
        <fgColor rgb="FFEFEFEF"/>
        <bgColor rgb="FFEFEFEF"/>
      </patternFill>
    </fill>
    <fill>
      <patternFill patternType="solid">
        <fgColor rgb="FFA8D08D"/>
        <bgColor rgb="FFA8D08D"/>
      </patternFill>
    </fill>
    <fill>
      <patternFill patternType="solid">
        <fgColor rgb="FFD8D8D8"/>
        <bgColor rgb="FFD8D8D8"/>
      </patternFill>
    </fill>
    <fill>
      <patternFill patternType="solid">
        <fgColor rgb="FFC5E0B3"/>
        <bgColor rgb="FFC5E0B3"/>
      </patternFill>
    </fill>
    <fill>
      <patternFill patternType="solid">
        <fgColor rgb="FFD9D9D9"/>
        <bgColor rgb="FFD9D9D9"/>
      </patternFill>
    </fill>
    <fill>
      <patternFill patternType="solid">
        <fgColor rgb="FF9CC2E5"/>
        <bgColor rgb="FF9CC2E5"/>
      </patternFill>
    </fill>
    <fill>
      <patternFill patternType="solid">
        <fgColor rgb="FFDEEAF6"/>
        <bgColor rgb="FFDEEAF6"/>
      </patternFill>
    </fill>
    <fill>
      <patternFill patternType="solid">
        <fgColor rgb="FFF4B083"/>
        <bgColor rgb="FFF4B083"/>
      </patternFill>
    </fill>
    <fill>
      <patternFill patternType="solid">
        <fgColor rgb="FFFBE4D5"/>
        <bgColor rgb="FFFBE4D5"/>
      </patternFill>
    </fill>
  </fills>
  <borders count="23">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right style="thick">
        <color rgb="FF000000"/>
      </right>
      <top/>
      <bottom/>
      <diagonal/>
    </border>
    <border>
      <left style="thick">
        <color rgb="FF000000"/>
      </left>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style="thick">
        <color rgb="FF000000"/>
      </right>
      <top/>
      <bottom/>
      <diagonal/>
    </border>
    <border>
      <left/>
      <right style="thick">
        <color rgb="FF000000"/>
      </right>
      <top/>
      <bottom/>
      <diagonal/>
    </border>
    <border>
      <left style="thick">
        <color rgb="FF000000"/>
      </left>
      <right/>
      <top style="thick">
        <color rgb="FF000000"/>
      </top>
      <bottom style="thick">
        <color rgb="FF000000"/>
      </bottom>
      <diagonal/>
    </border>
    <border>
      <left style="thick">
        <color rgb="FF000000"/>
      </left>
      <right style="thick">
        <color rgb="FF000000"/>
      </right>
      <top/>
      <bottom style="thick">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style="thin">
        <color rgb="FF000000"/>
      </top>
      <bottom style="thin">
        <color rgb="FF000000"/>
      </bottom>
      <diagonal/>
    </border>
  </borders>
  <cellStyleXfs count="1">
    <xf numFmtId="0" fontId="0" fillId="0" borderId="0"/>
  </cellStyleXfs>
  <cellXfs count="126">
    <xf numFmtId="0" fontId="0" fillId="0" borderId="0" xfId="0"/>
    <xf numFmtId="0" fontId="3" fillId="0" borderId="0" xfId="0" applyFont="1"/>
    <xf numFmtId="0" fontId="3" fillId="3" borderId="0" xfId="0" applyFont="1" applyFill="1"/>
    <xf numFmtId="0" fontId="4" fillId="0" borderId="7" xfId="0" applyFont="1" applyBorder="1"/>
    <xf numFmtId="3" fontId="5" fillId="2" borderId="7" xfId="0" applyNumberFormat="1" applyFont="1" applyFill="1" applyBorder="1"/>
    <xf numFmtId="0" fontId="5" fillId="0" borderId="0" xfId="0" applyFont="1"/>
    <xf numFmtId="0" fontId="5" fillId="0" borderId="8" xfId="0" applyFont="1" applyBorder="1"/>
    <xf numFmtId="0" fontId="5" fillId="3" borderId="0" xfId="0" applyFont="1" applyFill="1"/>
    <xf numFmtId="164" fontId="5" fillId="2" borderId="7" xfId="0" applyNumberFormat="1" applyFont="1" applyFill="1" applyBorder="1"/>
    <xf numFmtId="0" fontId="3" fillId="0" borderId="0" xfId="0" applyFont="1" applyAlignment="1">
      <alignment horizontal="center"/>
    </xf>
    <xf numFmtId="164" fontId="4" fillId="0" borderId="7" xfId="0" applyNumberFormat="1" applyFont="1" applyBorder="1"/>
    <xf numFmtId="0" fontId="4" fillId="0" borderId="9" xfId="0" applyFont="1" applyBorder="1"/>
    <xf numFmtId="0" fontId="4" fillId="0" borderId="0" xfId="0" applyFont="1"/>
    <xf numFmtId="0" fontId="3" fillId="0" borderId="8" xfId="0" applyFont="1" applyBorder="1"/>
    <xf numFmtId="0" fontId="6" fillId="0" borderId="7" xfId="0" applyFont="1" applyBorder="1"/>
    <xf numFmtId="0" fontId="6" fillId="0" borderId="7" xfId="0" applyFont="1" applyBorder="1" applyAlignment="1">
      <alignment horizontal="center"/>
    </xf>
    <xf numFmtId="0" fontId="7" fillId="0" borderId="0" xfId="0" applyFont="1" applyAlignment="1">
      <alignment horizontal="center"/>
    </xf>
    <xf numFmtId="0" fontId="7" fillId="0" borderId="8" xfId="0" applyFont="1" applyBorder="1" applyAlignment="1">
      <alignment horizontal="center"/>
    </xf>
    <xf numFmtId="0" fontId="4" fillId="3" borderId="0" xfId="0" applyFont="1" applyFill="1"/>
    <xf numFmtId="164" fontId="3" fillId="0" borderId="7" xfId="0" applyNumberFormat="1" applyFont="1" applyBorder="1"/>
    <xf numFmtId="164" fontId="7" fillId="0" borderId="0" xfId="0" applyNumberFormat="1" applyFont="1" applyAlignment="1">
      <alignment horizontal="center"/>
    </xf>
    <xf numFmtId="164" fontId="7" fillId="0" borderId="8" xfId="0" applyNumberFormat="1" applyFont="1" applyBorder="1" applyAlignment="1">
      <alignment horizontal="center"/>
    </xf>
    <xf numFmtId="165" fontId="5" fillId="3" borderId="0" xfId="0" applyNumberFormat="1" applyFont="1" applyFill="1"/>
    <xf numFmtId="9" fontId="5" fillId="3" borderId="0" xfId="0" applyNumberFormat="1" applyFont="1" applyFill="1"/>
    <xf numFmtId="0" fontId="3" fillId="0" borderId="9" xfId="0" applyFont="1" applyBorder="1"/>
    <xf numFmtId="0" fontId="4" fillId="0" borderId="7" xfId="0" applyFont="1" applyBorder="1" applyAlignment="1">
      <alignment horizontal="center"/>
    </xf>
    <xf numFmtId="0" fontId="4" fillId="3" borderId="7" xfId="0" applyFont="1" applyFill="1" applyBorder="1" applyAlignment="1">
      <alignment horizontal="center"/>
    </xf>
    <xf numFmtId="165" fontId="5" fillId="0" borderId="4" xfId="0" applyNumberFormat="1" applyFont="1" applyBorder="1"/>
    <xf numFmtId="165" fontId="5" fillId="0" borderId="13" xfId="0" applyNumberFormat="1" applyFont="1" applyBorder="1" applyAlignment="1">
      <alignment horizontal="right"/>
    </xf>
    <xf numFmtId="165" fontId="5" fillId="3" borderId="14" xfId="0" applyNumberFormat="1" applyFont="1" applyFill="1" applyBorder="1" applyAlignment="1">
      <alignment horizontal="right"/>
    </xf>
    <xf numFmtId="10" fontId="7" fillId="0" borderId="0" xfId="0" applyNumberFormat="1" applyFont="1"/>
    <xf numFmtId="164" fontId="5" fillId="0" borderId="13" xfId="0" applyNumberFormat="1" applyFont="1" applyBorder="1" applyAlignment="1">
      <alignment horizontal="right"/>
    </xf>
    <xf numFmtId="164" fontId="5" fillId="3" borderId="14" xfId="0" applyNumberFormat="1" applyFont="1" applyFill="1" applyBorder="1" applyAlignment="1">
      <alignment horizontal="right"/>
    </xf>
    <xf numFmtId="165" fontId="5" fillId="2" borderId="15" xfId="0" applyNumberFormat="1" applyFont="1" applyFill="1" applyBorder="1"/>
    <xf numFmtId="165" fontId="5" fillId="0" borderId="0" xfId="0" applyNumberFormat="1" applyFont="1"/>
    <xf numFmtId="165" fontId="5" fillId="0" borderId="10" xfId="0" applyNumberFormat="1" applyFont="1" applyBorder="1"/>
    <xf numFmtId="165" fontId="5" fillId="4" borderId="16" xfId="0" applyNumberFormat="1" applyFont="1" applyFill="1" applyBorder="1" applyAlignment="1">
      <alignment horizontal="right"/>
    </xf>
    <xf numFmtId="164" fontId="3" fillId="3" borderId="0" xfId="0" applyNumberFormat="1" applyFont="1" applyFill="1"/>
    <xf numFmtId="0" fontId="6" fillId="0" borderId="0" xfId="0" applyFont="1" applyAlignment="1">
      <alignment horizontal="center" vertical="center"/>
    </xf>
    <xf numFmtId="0" fontId="6" fillId="0" borderId="0" xfId="0" applyFont="1" applyAlignment="1">
      <alignment horizontal="center" vertical="center" wrapText="1"/>
    </xf>
    <xf numFmtId="10" fontId="3" fillId="0" borderId="0" xfId="0" applyNumberFormat="1" applyFont="1" applyAlignment="1">
      <alignment horizontal="center" vertical="center"/>
    </xf>
    <xf numFmtId="0" fontId="8" fillId="0" borderId="0" xfId="0" applyFont="1" applyAlignment="1">
      <alignment horizontal="center" vertical="center"/>
    </xf>
    <xf numFmtId="0" fontId="9" fillId="0" borderId="0" xfId="0" applyFont="1"/>
    <xf numFmtId="0" fontId="10" fillId="0" borderId="0" xfId="0" applyFont="1" applyAlignment="1">
      <alignment horizontal="center"/>
    </xf>
    <xf numFmtId="0" fontId="9" fillId="5" borderId="20" xfId="0" applyFont="1" applyFill="1" applyBorder="1"/>
    <xf numFmtId="0" fontId="12" fillId="5" borderId="20" xfId="0" applyFont="1" applyFill="1" applyBorder="1"/>
    <xf numFmtId="0" fontId="11" fillId="0" borderId="20" xfId="0" applyFont="1" applyBorder="1" applyAlignment="1">
      <alignment horizontal="center" vertical="center" wrapText="1"/>
    </xf>
    <xf numFmtId="0" fontId="11" fillId="5" borderId="20" xfId="0" applyFont="1" applyFill="1" applyBorder="1" applyAlignment="1">
      <alignment horizontal="center" vertical="center" wrapText="1"/>
    </xf>
    <xf numFmtId="0" fontId="9" fillId="0" borderId="0" xfId="0" applyFont="1" applyAlignment="1">
      <alignment horizontal="center" vertical="center" wrapText="1"/>
    </xf>
    <xf numFmtId="0" fontId="9" fillId="0" borderId="20" xfId="0" applyFont="1" applyBorder="1"/>
    <xf numFmtId="0" fontId="11" fillId="2" borderId="20" xfId="0" applyFont="1" applyFill="1" applyBorder="1" applyAlignment="1">
      <alignment horizontal="center"/>
    </xf>
    <xf numFmtId="0" fontId="13" fillId="0" borderId="0" xfId="0" applyFont="1"/>
    <xf numFmtId="3" fontId="9" fillId="5" borderId="20" xfId="0" applyNumberFormat="1" applyFont="1" applyFill="1" applyBorder="1"/>
    <xf numFmtId="164" fontId="9" fillId="5" borderId="20" xfId="0" applyNumberFormat="1" applyFont="1" applyFill="1" applyBorder="1" applyAlignment="1">
      <alignment horizontal="center"/>
    </xf>
    <xf numFmtId="164" fontId="9" fillId="5" borderId="20" xfId="0" applyNumberFormat="1" applyFont="1" applyFill="1" applyBorder="1"/>
    <xf numFmtId="0" fontId="9" fillId="2" borderId="20" xfId="0" applyFont="1" applyFill="1" applyBorder="1" applyAlignment="1">
      <alignment horizontal="center"/>
    </xf>
    <xf numFmtId="0" fontId="9" fillId="0" borderId="20" xfId="0" applyFont="1" applyBorder="1" applyAlignment="1">
      <alignment horizontal="center"/>
    </xf>
    <xf numFmtId="164" fontId="9" fillId="5" borderId="20" xfId="0" applyNumberFormat="1" applyFont="1" applyFill="1" applyBorder="1" applyAlignment="1">
      <alignment horizontal="right"/>
    </xf>
    <xf numFmtId="0" fontId="11" fillId="0" borderId="20" xfId="0" applyFont="1" applyBorder="1"/>
    <xf numFmtId="164" fontId="11" fillId="5" borderId="20" xfId="0" applyNumberFormat="1" applyFont="1" applyFill="1" applyBorder="1"/>
    <xf numFmtId="164" fontId="11" fillId="5" borderId="20" xfId="0" applyNumberFormat="1" applyFont="1" applyFill="1" applyBorder="1" applyAlignment="1">
      <alignment horizontal="center"/>
    </xf>
    <xf numFmtId="0" fontId="14" fillId="0" borderId="0" xfId="0" applyFont="1"/>
    <xf numFmtId="0" fontId="15" fillId="0" borderId="0" xfId="0" applyFont="1"/>
    <xf numFmtId="0" fontId="18" fillId="0" borderId="0" xfId="0" applyFont="1" applyAlignment="1">
      <alignment horizontal="center"/>
    </xf>
    <xf numFmtId="0" fontId="8" fillId="7" borderId="20" xfId="0" applyFont="1" applyFill="1" applyBorder="1"/>
    <xf numFmtId="44" fontId="8" fillId="2" borderId="20" xfId="0" applyNumberFormat="1" applyFont="1" applyFill="1" applyBorder="1" applyAlignment="1">
      <alignment horizontal="right"/>
    </xf>
    <xf numFmtId="0" fontId="15" fillId="0" borderId="0" xfId="0" applyFont="1" applyAlignment="1">
      <alignment horizontal="center"/>
    </xf>
    <xf numFmtId="0" fontId="16" fillId="6" borderId="20" xfId="0" applyFont="1" applyFill="1" applyBorder="1"/>
    <xf numFmtId="44" fontId="16" fillId="6" borderId="20" xfId="0" applyNumberFormat="1" applyFont="1" applyFill="1" applyBorder="1"/>
    <xf numFmtId="44" fontId="16" fillId="0" borderId="0" xfId="0" applyNumberFormat="1" applyFont="1"/>
    <xf numFmtId="0" fontId="19" fillId="0" borderId="0" xfId="0" applyFont="1"/>
    <xf numFmtId="0" fontId="19" fillId="7" borderId="20" xfId="0" applyFont="1" applyFill="1" applyBorder="1" applyAlignment="1">
      <alignment horizontal="left"/>
    </xf>
    <xf numFmtId="44" fontId="19" fillId="4" borderId="20" xfId="0" applyNumberFormat="1" applyFont="1" applyFill="1" applyBorder="1" applyAlignment="1">
      <alignment horizontal="right"/>
    </xf>
    <xf numFmtId="0" fontId="19" fillId="8" borderId="20" xfId="0" applyFont="1" applyFill="1" applyBorder="1" applyAlignment="1">
      <alignment horizontal="left"/>
    </xf>
    <xf numFmtId="44" fontId="19" fillId="8" borderId="20" xfId="0" applyNumberFormat="1" applyFont="1" applyFill="1" applyBorder="1"/>
    <xf numFmtId="44" fontId="19" fillId="0" borderId="0" xfId="0" applyNumberFormat="1" applyFont="1"/>
    <xf numFmtId="0" fontId="19" fillId="9" borderId="21" xfId="0" applyFont="1" applyFill="1" applyBorder="1"/>
    <xf numFmtId="44" fontId="19" fillId="9" borderId="20" xfId="0" applyNumberFormat="1" applyFont="1" applyFill="1" applyBorder="1" applyAlignment="1">
      <alignment horizontal="right"/>
    </xf>
    <xf numFmtId="0" fontId="19" fillId="4" borderId="20" xfId="0" applyFont="1" applyFill="1" applyBorder="1" applyAlignment="1">
      <alignment horizontal="right"/>
    </xf>
    <xf numFmtId="0" fontId="8" fillId="6" borderId="20" xfId="0" applyFont="1" applyFill="1" applyBorder="1"/>
    <xf numFmtId="44" fontId="8" fillId="6" borderId="20" xfId="0" applyNumberFormat="1" applyFont="1" applyFill="1" applyBorder="1"/>
    <xf numFmtId="0" fontId="8" fillId="8" borderId="20" xfId="0" applyFont="1" applyFill="1" applyBorder="1"/>
    <xf numFmtId="44" fontId="8" fillId="8" borderId="20" xfId="0" applyNumberFormat="1" applyFont="1" applyFill="1" applyBorder="1"/>
    <xf numFmtId="44" fontId="8" fillId="0" borderId="0" xfId="0" applyNumberFormat="1" applyFont="1"/>
    <xf numFmtId="0" fontId="8" fillId="0" borderId="0" xfId="0" applyFont="1"/>
    <xf numFmtId="0" fontId="19" fillId="7" borderId="20" xfId="0" applyFont="1" applyFill="1" applyBorder="1" applyAlignment="1">
      <alignment horizontal="right"/>
    </xf>
    <xf numFmtId="0" fontId="19" fillId="8" borderId="20" xfId="0" applyFont="1" applyFill="1" applyBorder="1"/>
    <xf numFmtId="165" fontId="19" fillId="4" borderId="20" xfId="0" applyNumberFormat="1" applyFont="1" applyFill="1" applyBorder="1" applyAlignment="1">
      <alignment horizontal="right"/>
    </xf>
    <xf numFmtId="165" fontId="19" fillId="2" borderId="20" xfId="0" applyNumberFormat="1" applyFont="1" applyFill="1" applyBorder="1"/>
    <xf numFmtId="9" fontId="8" fillId="11" borderId="20" xfId="0" applyNumberFormat="1" applyFont="1" applyFill="1" applyBorder="1"/>
    <xf numFmtId="44" fontId="8" fillId="11" borderId="20" xfId="0" applyNumberFormat="1" applyFont="1" applyFill="1" applyBorder="1"/>
    <xf numFmtId="165" fontId="19" fillId="9" borderId="20" xfId="0" applyNumberFormat="1" applyFont="1" applyFill="1" applyBorder="1" applyAlignment="1">
      <alignment horizontal="right"/>
    </xf>
    <xf numFmtId="10" fontId="19" fillId="4" borderId="20" xfId="0" applyNumberFormat="1" applyFont="1" applyFill="1" applyBorder="1" applyAlignment="1">
      <alignment horizontal="right"/>
    </xf>
    <xf numFmtId="0" fontId="8" fillId="11" borderId="20" xfId="0" applyFont="1" applyFill="1" applyBorder="1"/>
    <xf numFmtId="0" fontId="8" fillId="13" borderId="20" xfId="0" applyFont="1" applyFill="1" applyBorder="1"/>
    <xf numFmtId="44" fontId="8" fillId="13" borderId="20" xfId="0" applyNumberFormat="1" applyFont="1" applyFill="1" applyBorder="1"/>
    <xf numFmtId="0" fontId="19" fillId="0" borderId="20" xfId="0" applyFont="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4" fillId="0" borderId="4" xfId="0" applyFont="1" applyBorder="1" applyAlignment="1">
      <alignment horizontal="center"/>
    </xf>
    <xf numFmtId="0" fontId="2" fillId="0" borderId="5" xfId="0" applyFont="1" applyBorder="1"/>
    <xf numFmtId="0" fontId="2" fillId="0" borderId="6" xfId="0" applyFont="1" applyBorder="1"/>
    <xf numFmtId="0" fontId="5" fillId="2" borderId="9" xfId="0" applyFont="1" applyFill="1" applyBorder="1"/>
    <xf numFmtId="0" fontId="0" fillId="0" borderId="0" xfId="0"/>
    <xf numFmtId="0" fontId="2" fillId="0" borderId="8" xfId="0" applyFont="1" applyBorder="1"/>
    <xf numFmtId="0" fontId="3" fillId="2" borderId="9" xfId="0" applyFont="1" applyFill="1" applyBorder="1"/>
    <xf numFmtId="0" fontId="5" fillId="0" borderId="0" xfId="0" applyFont="1"/>
    <xf numFmtId="0" fontId="3" fillId="0" borderId="0" xfId="0" applyFont="1"/>
    <xf numFmtId="0" fontId="3" fillId="2" borderId="10" xfId="0" applyFont="1" applyFill="1" applyBorder="1"/>
    <xf numFmtId="0" fontId="2" fillId="0" borderId="11" xfId="0" applyFont="1" applyBorder="1"/>
    <xf numFmtId="0" fontId="2" fillId="0" borderId="12" xfId="0" applyFont="1" applyBorder="1"/>
    <xf numFmtId="0" fontId="3" fillId="0" borderId="0" xfId="0" applyFont="1" applyAlignment="1">
      <alignment horizontal="center"/>
    </xf>
    <xf numFmtId="0" fontId="4" fillId="3" borderId="0" xfId="0" applyFont="1" applyFill="1" applyAlignment="1">
      <alignment horizontal="center"/>
    </xf>
    <xf numFmtId="0" fontId="4" fillId="0" borderId="0" xfId="0" applyFont="1" applyAlignment="1">
      <alignment horizontal="center"/>
    </xf>
    <xf numFmtId="0" fontId="10" fillId="0" borderId="17" xfId="0" applyFont="1" applyBorder="1" applyAlignment="1">
      <alignment horizontal="center"/>
    </xf>
    <xf numFmtId="0" fontId="2" fillId="0" borderId="17" xfId="0" applyFont="1" applyBorder="1"/>
    <xf numFmtId="0" fontId="11" fillId="0" borderId="18" xfId="0" applyFont="1" applyBorder="1" applyAlignment="1">
      <alignment horizontal="center"/>
    </xf>
    <xf numFmtId="0" fontId="2" fillId="0" borderId="19" xfId="0" applyFont="1" applyBorder="1"/>
    <xf numFmtId="0" fontId="16" fillId="2" borderId="18" xfId="0" applyFont="1" applyFill="1" applyBorder="1" applyAlignment="1">
      <alignment horizontal="center"/>
    </xf>
    <xf numFmtId="0" fontId="17" fillId="6" borderId="18" xfId="0" applyFont="1" applyFill="1" applyBorder="1" applyAlignment="1">
      <alignment horizontal="center"/>
    </xf>
    <xf numFmtId="0" fontId="8" fillId="7" borderId="18" xfId="0" applyFont="1" applyFill="1" applyBorder="1" applyAlignment="1">
      <alignment horizontal="left"/>
    </xf>
    <xf numFmtId="0" fontId="19" fillId="0" borderId="18" xfId="0" applyFont="1" applyBorder="1"/>
    <xf numFmtId="0" fontId="2" fillId="0" borderId="22" xfId="0" applyFont="1" applyBorder="1"/>
    <xf numFmtId="0" fontId="20" fillId="10" borderId="18" xfId="0" applyFont="1" applyFill="1" applyBorder="1" applyAlignment="1">
      <alignment horizontal="center"/>
    </xf>
    <xf numFmtId="0" fontId="21" fillId="12" borderId="18"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00"/>
  <sheetViews>
    <sheetView tabSelected="1" workbookViewId="0">
      <selection sqref="A1:F1"/>
    </sheetView>
  </sheetViews>
  <sheetFormatPr defaultColWidth="12.6640625" defaultRowHeight="15" customHeight="1" x14ac:dyDescent="0.25"/>
  <cols>
    <col min="1" max="1" width="30.77734375" customWidth="1"/>
    <col min="2" max="6" width="16.6640625" customWidth="1"/>
    <col min="7" max="7" width="10.6640625" customWidth="1"/>
    <col min="8" max="8" width="22.44140625" customWidth="1"/>
    <col min="9" max="13" width="16.109375" customWidth="1"/>
    <col min="14" max="23" width="10.6640625" customWidth="1"/>
  </cols>
  <sheetData>
    <row r="1" spans="1:23" ht="16.5" customHeight="1" x14ac:dyDescent="0.3">
      <c r="A1" s="97" t="s">
        <v>0</v>
      </c>
      <c r="B1" s="98"/>
      <c r="C1" s="98"/>
      <c r="D1" s="98"/>
      <c r="E1" s="98"/>
      <c r="F1" s="99"/>
      <c r="G1" s="1"/>
      <c r="H1" s="100" t="s">
        <v>1</v>
      </c>
      <c r="I1" s="101"/>
      <c r="J1" s="101"/>
      <c r="K1" s="101"/>
      <c r="L1" s="102"/>
      <c r="M1" s="2"/>
      <c r="N1" s="1"/>
      <c r="O1" s="1"/>
      <c r="P1" s="1"/>
      <c r="Q1" s="1"/>
      <c r="R1" s="1"/>
      <c r="S1" s="1"/>
      <c r="T1" s="1"/>
      <c r="U1" s="1"/>
      <c r="V1" s="1"/>
      <c r="W1" s="1"/>
    </row>
    <row r="2" spans="1:23" ht="16.5" customHeight="1" x14ac:dyDescent="0.3">
      <c r="A2" s="3" t="s">
        <v>2</v>
      </c>
      <c r="B2" s="4"/>
      <c r="C2" s="3" t="s">
        <v>3</v>
      </c>
      <c r="D2" s="4">
        <v>1</v>
      </c>
      <c r="E2" s="5"/>
      <c r="F2" s="6"/>
      <c r="G2" s="5"/>
      <c r="H2" s="103"/>
      <c r="I2" s="104"/>
      <c r="J2" s="104"/>
      <c r="K2" s="104"/>
      <c r="L2" s="105"/>
      <c r="M2" s="7"/>
      <c r="N2" s="1"/>
      <c r="O2" s="1"/>
      <c r="P2" s="1"/>
      <c r="Q2" s="1"/>
      <c r="R2" s="1"/>
      <c r="S2" s="1"/>
      <c r="T2" s="1"/>
      <c r="U2" s="1"/>
      <c r="V2" s="1"/>
      <c r="W2" s="1"/>
    </row>
    <row r="3" spans="1:23" ht="16.5" customHeight="1" x14ac:dyDescent="0.3">
      <c r="A3" s="3" t="s">
        <v>4</v>
      </c>
      <c r="B3" s="8"/>
      <c r="C3" s="9"/>
      <c r="D3" s="5"/>
      <c r="E3" s="5"/>
      <c r="F3" s="6"/>
      <c r="G3" s="5"/>
      <c r="H3" s="103"/>
      <c r="I3" s="104"/>
      <c r="J3" s="104"/>
      <c r="K3" s="104"/>
      <c r="L3" s="105"/>
      <c r="M3" s="7"/>
      <c r="N3" s="1"/>
      <c r="O3" s="1"/>
      <c r="P3" s="1"/>
      <c r="Q3" s="1"/>
      <c r="R3" s="1"/>
      <c r="S3" s="1"/>
      <c r="T3" s="1"/>
      <c r="U3" s="1"/>
      <c r="V3" s="1"/>
      <c r="W3" s="1"/>
    </row>
    <row r="4" spans="1:23" ht="16.5" customHeight="1" x14ac:dyDescent="0.3">
      <c r="A4" s="3" t="s">
        <v>5</v>
      </c>
      <c r="B4" s="10">
        <f>B2*B3</f>
        <v>0</v>
      </c>
      <c r="C4" s="9"/>
      <c r="D4" s="5"/>
      <c r="E4" s="5"/>
      <c r="F4" s="6"/>
      <c r="G4" s="5"/>
      <c r="H4" s="103"/>
      <c r="I4" s="104"/>
      <c r="J4" s="104"/>
      <c r="K4" s="104"/>
      <c r="L4" s="105"/>
      <c r="M4" s="7"/>
      <c r="N4" s="1"/>
      <c r="O4" s="1"/>
      <c r="P4" s="1"/>
      <c r="Q4" s="1"/>
      <c r="R4" s="1"/>
      <c r="S4" s="1"/>
      <c r="T4" s="1"/>
      <c r="U4" s="1"/>
      <c r="V4" s="1"/>
      <c r="W4" s="1"/>
    </row>
    <row r="5" spans="1:23" ht="16.5" customHeight="1" x14ac:dyDescent="0.3">
      <c r="A5" s="11"/>
      <c r="B5" s="12"/>
      <c r="C5" s="1"/>
      <c r="D5" s="1"/>
      <c r="E5" s="1"/>
      <c r="F5" s="13"/>
      <c r="G5" s="1"/>
      <c r="H5" s="106"/>
      <c r="I5" s="104"/>
      <c r="J5" s="104"/>
      <c r="K5" s="104"/>
      <c r="L5" s="105"/>
      <c r="M5" s="2"/>
      <c r="N5" s="1"/>
      <c r="O5" s="1"/>
      <c r="P5" s="1"/>
      <c r="Q5" s="1"/>
      <c r="R5" s="1"/>
      <c r="S5" s="1"/>
      <c r="T5" s="1"/>
      <c r="U5" s="1"/>
      <c r="V5" s="1"/>
      <c r="W5" s="1"/>
    </row>
    <row r="6" spans="1:23" ht="16.5" customHeight="1" x14ac:dyDescent="0.3">
      <c r="A6" s="14" t="s">
        <v>6</v>
      </c>
      <c r="B6" s="3" t="s">
        <v>7</v>
      </c>
      <c r="C6" s="15" t="s">
        <v>8</v>
      </c>
      <c r="D6" s="1"/>
      <c r="E6" s="16" t="s">
        <v>9</v>
      </c>
      <c r="F6" s="17" t="s">
        <v>10</v>
      </c>
      <c r="G6" s="1"/>
      <c r="H6" s="106"/>
      <c r="I6" s="104"/>
      <c r="J6" s="104"/>
      <c r="K6" s="104"/>
      <c r="L6" s="105"/>
      <c r="M6" s="18"/>
      <c r="N6" s="1"/>
      <c r="O6" s="1"/>
      <c r="P6" s="1"/>
      <c r="Q6" s="1"/>
      <c r="R6" s="1"/>
      <c r="S6" s="1"/>
      <c r="T6" s="1"/>
      <c r="U6" s="1"/>
      <c r="V6" s="1"/>
      <c r="W6" s="1"/>
    </row>
    <row r="7" spans="1:23" ht="16.5" customHeight="1" x14ac:dyDescent="0.3">
      <c r="A7" s="3" t="s">
        <v>11</v>
      </c>
      <c r="B7" s="19">
        <v>30</v>
      </c>
      <c r="C7" s="19">
        <f>B2*B7</f>
        <v>0</v>
      </c>
      <c r="D7" s="1"/>
      <c r="E7" s="20">
        <v>300000</v>
      </c>
      <c r="F7" s="21">
        <v>500000</v>
      </c>
      <c r="G7" s="1"/>
      <c r="H7" s="106"/>
      <c r="I7" s="104"/>
      <c r="J7" s="104"/>
      <c r="K7" s="104"/>
      <c r="L7" s="105"/>
      <c r="M7" s="22"/>
      <c r="N7" s="1"/>
      <c r="O7" s="1"/>
      <c r="P7" s="1"/>
      <c r="Q7" s="1"/>
      <c r="R7" s="1"/>
      <c r="S7" s="1"/>
      <c r="T7" s="1"/>
      <c r="U7" s="1"/>
      <c r="V7" s="1"/>
      <c r="W7" s="1"/>
    </row>
    <row r="8" spans="1:23" ht="16.5" customHeight="1" x14ac:dyDescent="0.3">
      <c r="A8" s="3" t="s">
        <v>12</v>
      </c>
      <c r="B8" s="19">
        <v>45</v>
      </c>
      <c r="C8" s="19">
        <f>B8*B2</f>
        <v>0</v>
      </c>
      <c r="D8" s="1"/>
      <c r="E8" s="1"/>
      <c r="F8" s="13"/>
      <c r="G8" s="1"/>
      <c r="H8" s="109"/>
      <c r="I8" s="110"/>
      <c r="J8" s="110"/>
      <c r="K8" s="110"/>
      <c r="L8" s="111"/>
      <c r="M8" s="23"/>
      <c r="N8" s="1"/>
      <c r="O8" s="1"/>
      <c r="P8" s="1"/>
      <c r="Q8" s="1"/>
      <c r="R8" s="1"/>
      <c r="S8" s="1"/>
      <c r="T8" s="1"/>
      <c r="U8" s="1"/>
      <c r="V8" s="1"/>
      <c r="W8" s="1"/>
    </row>
    <row r="9" spans="1:23" ht="16.5" customHeight="1" x14ac:dyDescent="0.3">
      <c r="A9" s="3" t="s">
        <v>13</v>
      </c>
      <c r="B9" s="19">
        <v>65</v>
      </c>
      <c r="C9" s="19">
        <f>B9*B2</f>
        <v>0</v>
      </c>
      <c r="D9" s="1"/>
      <c r="E9" s="1"/>
      <c r="F9" s="13"/>
      <c r="G9" s="1"/>
      <c r="H9" s="5"/>
      <c r="I9" s="5"/>
      <c r="J9" s="5"/>
      <c r="K9" s="5"/>
      <c r="L9" s="5"/>
      <c r="M9" s="22"/>
      <c r="N9" s="1"/>
      <c r="O9" s="1"/>
      <c r="P9" s="1"/>
      <c r="Q9" s="1"/>
      <c r="R9" s="1"/>
      <c r="S9" s="1"/>
      <c r="T9" s="1"/>
      <c r="U9" s="1"/>
      <c r="V9" s="1"/>
      <c r="W9" s="1"/>
    </row>
    <row r="10" spans="1:23" ht="16.5" customHeight="1" x14ac:dyDescent="0.3">
      <c r="A10" s="24"/>
      <c r="B10" s="112"/>
      <c r="C10" s="104"/>
      <c r="D10" s="1"/>
      <c r="E10" s="1"/>
      <c r="F10" s="13"/>
      <c r="G10" s="1"/>
      <c r="H10" s="1" t="s">
        <v>14</v>
      </c>
      <c r="I10" s="1"/>
      <c r="J10" s="108" t="s">
        <v>15</v>
      </c>
      <c r="K10" s="104"/>
      <c r="L10" s="1"/>
      <c r="M10" s="22"/>
      <c r="N10" s="1"/>
      <c r="O10" s="1"/>
      <c r="P10" s="1"/>
      <c r="Q10" s="1"/>
      <c r="R10" s="1"/>
      <c r="S10" s="1"/>
      <c r="T10" s="1"/>
      <c r="U10" s="1"/>
      <c r="V10" s="1"/>
      <c r="W10" s="1"/>
    </row>
    <row r="11" spans="1:23" ht="16.5" customHeight="1" x14ac:dyDescent="0.3">
      <c r="A11" s="100" t="s">
        <v>16</v>
      </c>
      <c r="B11" s="102"/>
      <c r="C11" s="25" t="s">
        <v>17</v>
      </c>
      <c r="D11" s="26" t="s">
        <v>18</v>
      </c>
      <c r="E11" s="25" t="s">
        <v>19</v>
      </c>
      <c r="F11" s="25" t="s">
        <v>20</v>
      </c>
      <c r="H11" s="1"/>
      <c r="I11" s="1"/>
      <c r="J11" s="1"/>
      <c r="K11" s="1"/>
      <c r="L11" s="1"/>
      <c r="M11" s="22"/>
      <c r="N11" s="1"/>
      <c r="O11" s="1"/>
      <c r="P11" s="1"/>
      <c r="Q11" s="1"/>
      <c r="R11" s="1"/>
      <c r="S11" s="1"/>
      <c r="T11" s="1"/>
      <c r="U11" s="1"/>
      <c r="V11" s="1"/>
      <c r="W11" s="1"/>
    </row>
    <row r="12" spans="1:23" ht="16.5" customHeight="1" x14ac:dyDescent="0.3">
      <c r="A12" s="3" t="s">
        <v>21</v>
      </c>
      <c r="B12" s="27">
        <f>B4</f>
        <v>0</v>
      </c>
      <c r="C12" s="28">
        <f>D12</f>
        <v>0</v>
      </c>
      <c r="D12" s="29">
        <f>B12</f>
        <v>0</v>
      </c>
      <c r="E12" s="28">
        <f>B12</f>
        <v>0</v>
      </c>
      <c r="F12" s="28">
        <f>B12</f>
        <v>0</v>
      </c>
      <c r="H12" s="18"/>
      <c r="I12" s="22"/>
      <c r="J12" s="22"/>
      <c r="K12" s="22"/>
      <c r="L12" s="22"/>
      <c r="M12" s="22"/>
      <c r="N12" s="1"/>
      <c r="O12" s="1"/>
      <c r="P12" s="1"/>
      <c r="Q12" s="1"/>
      <c r="R12" s="1"/>
      <c r="S12" s="1"/>
      <c r="T12" s="1"/>
      <c r="U12" s="1"/>
      <c r="V12" s="1"/>
      <c r="W12" s="1"/>
    </row>
    <row r="13" spans="1:23" ht="16.5" customHeight="1" x14ac:dyDescent="0.3">
      <c r="A13" s="3" t="s">
        <v>22</v>
      </c>
      <c r="B13" s="30">
        <v>0.15</v>
      </c>
      <c r="C13" s="31"/>
      <c r="D13" s="32"/>
      <c r="E13" s="31"/>
      <c r="F13" s="31"/>
      <c r="H13" s="5"/>
      <c r="I13" s="5"/>
      <c r="J13" s="5"/>
      <c r="K13" s="5"/>
      <c r="L13" s="5"/>
      <c r="M13" s="5"/>
      <c r="N13" s="1"/>
      <c r="O13" s="1"/>
      <c r="P13" s="1"/>
      <c r="Q13" s="1"/>
      <c r="R13" s="1"/>
      <c r="S13" s="1"/>
      <c r="T13" s="1"/>
      <c r="U13" s="1"/>
      <c r="V13" s="1"/>
      <c r="W13" s="1"/>
    </row>
    <row r="14" spans="1:23" ht="16.5" customHeight="1" x14ac:dyDescent="0.3">
      <c r="A14" s="3" t="s">
        <v>23</v>
      </c>
      <c r="B14" s="33">
        <f>IF(N(ARV)=0,0,IF(N(ARV)&lt;=N(ARV_Cutoff1),Repairs_C,IF(N(ARV)&lt;=N(ARV_Cutoff2),Repairs_B,Repairs_A)))</f>
        <v>0</v>
      </c>
      <c r="C14" s="28">
        <f t="shared" ref="C14:C15" si="0">B14</f>
        <v>0</v>
      </c>
      <c r="D14" s="29">
        <f t="shared" ref="D14:D15" si="1">B14</f>
        <v>0</v>
      </c>
      <c r="E14" s="28">
        <f t="shared" ref="E14:E15" si="2">B14</f>
        <v>0</v>
      </c>
      <c r="F14" s="28">
        <f t="shared" ref="F14:F15" si="3">B14</f>
        <v>0</v>
      </c>
      <c r="M14" s="5"/>
      <c r="N14" s="1"/>
      <c r="O14" s="1"/>
      <c r="P14" s="1"/>
      <c r="Q14" s="1"/>
      <c r="R14" s="1"/>
      <c r="S14" s="1"/>
      <c r="T14" s="1"/>
      <c r="U14" s="1"/>
      <c r="V14" s="1"/>
      <c r="W14" s="1"/>
    </row>
    <row r="15" spans="1:23" ht="16.5" customHeight="1" x14ac:dyDescent="0.3">
      <c r="A15" s="3" t="s">
        <v>24</v>
      </c>
      <c r="B15" s="33"/>
      <c r="C15" s="28">
        <f t="shared" si="0"/>
        <v>0</v>
      </c>
      <c r="D15" s="29">
        <f t="shared" si="1"/>
        <v>0</v>
      </c>
      <c r="E15" s="28">
        <f t="shared" si="2"/>
        <v>0</v>
      </c>
      <c r="F15" s="28">
        <f t="shared" si="3"/>
        <v>0</v>
      </c>
      <c r="M15" s="5"/>
      <c r="N15" s="1"/>
      <c r="O15" s="1"/>
      <c r="P15" s="1"/>
      <c r="Q15" s="1"/>
      <c r="R15" s="1"/>
      <c r="S15" s="1"/>
      <c r="T15" s="1"/>
      <c r="U15" s="1"/>
      <c r="V15" s="1"/>
      <c r="W15" s="1"/>
    </row>
    <row r="16" spans="1:23" ht="16.5" customHeight="1" x14ac:dyDescent="0.3">
      <c r="A16" s="3" t="s">
        <v>25</v>
      </c>
      <c r="B16" s="34"/>
      <c r="C16" s="28">
        <f t="shared" ref="C16:F16" si="4">C17+B15</f>
        <v>0</v>
      </c>
      <c r="D16" s="28">
        <f t="shared" si="4"/>
        <v>0</v>
      </c>
      <c r="E16" s="28">
        <f t="shared" si="4"/>
        <v>0</v>
      </c>
      <c r="F16" s="28">
        <f t="shared" si="4"/>
        <v>0</v>
      </c>
      <c r="M16" s="5"/>
      <c r="N16" s="1"/>
      <c r="O16" s="1"/>
      <c r="P16" s="1"/>
      <c r="Q16" s="1"/>
      <c r="R16" s="1"/>
      <c r="S16" s="1"/>
      <c r="T16" s="1"/>
      <c r="U16" s="1"/>
      <c r="V16" s="1"/>
      <c r="W16" s="1"/>
    </row>
    <row r="17" spans="1:23" ht="16.5" customHeight="1" x14ac:dyDescent="0.3">
      <c r="A17" s="3" t="s">
        <v>26</v>
      </c>
      <c r="B17" s="35"/>
      <c r="C17" s="36">
        <f>(C12*0.65)-C14</f>
        <v>0</v>
      </c>
      <c r="D17" s="36">
        <f>(D12*0.7)-D14</f>
        <v>0</v>
      </c>
      <c r="E17" s="36">
        <f>(E12*0.75)-E14</f>
        <v>0</v>
      </c>
      <c r="F17" s="36">
        <f>(F12*0.8)-F14</f>
        <v>0</v>
      </c>
      <c r="M17" s="5"/>
      <c r="N17" s="1"/>
      <c r="O17" s="1"/>
      <c r="P17" s="1"/>
      <c r="Q17" s="1"/>
      <c r="R17" s="1"/>
      <c r="S17" s="1"/>
      <c r="T17" s="1"/>
      <c r="U17" s="1"/>
      <c r="V17" s="1"/>
      <c r="W17" s="1"/>
    </row>
    <row r="18" spans="1:23" ht="16.5" customHeight="1" x14ac:dyDescent="0.3">
      <c r="A18" s="12"/>
      <c r="B18" s="34"/>
      <c r="C18" s="34"/>
      <c r="D18" s="34"/>
      <c r="E18" s="1"/>
      <c r="F18" s="1"/>
      <c r="G18" s="1"/>
      <c r="M18" s="5"/>
      <c r="N18" s="1"/>
      <c r="O18" s="1"/>
      <c r="P18" s="1"/>
      <c r="Q18" s="1"/>
      <c r="R18" s="1"/>
      <c r="S18" s="1"/>
      <c r="T18" s="1"/>
      <c r="U18" s="1"/>
      <c r="V18" s="1"/>
      <c r="W18" s="1"/>
    </row>
    <row r="19" spans="1:23" ht="16.5" customHeight="1" x14ac:dyDescent="0.3">
      <c r="A19" s="113"/>
      <c r="B19" s="104"/>
      <c r="C19" s="34"/>
      <c r="G19" s="1"/>
      <c r="M19" s="1"/>
      <c r="N19" s="1"/>
      <c r="O19" s="1"/>
      <c r="P19" s="1"/>
      <c r="Q19" s="1"/>
      <c r="R19" s="1"/>
      <c r="S19" s="1"/>
      <c r="T19" s="1"/>
      <c r="U19" s="1"/>
      <c r="V19" s="1"/>
      <c r="W19" s="1"/>
    </row>
    <row r="20" spans="1:23" ht="16.5" customHeight="1" x14ac:dyDescent="0.3">
      <c r="A20" s="2" t="s">
        <v>27</v>
      </c>
      <c r="B20" s="37"/>
      <c r="C20" s="34"/>
      <c r="G20" s="1"/>
      <c r="M20" s="1"/>
      <c r="N20" s="1"/>
      <c r="O20" s="1"/>
      <c r="P20" s="1"/>
      <c r="Q20" s="1"/>
      <c r="R20" s="1"/>
      <c r="S20" s="1"/>
      <c r="T20" s="1"/>
      <c r="U20" s="1"/>
      <c r="V20" s="1"/>
      <c r="W20" s="1"/>
    </row>
    <row r="21" spans="1:23" ht="16.5" customHeight="1" x14ac:dyDescent="0.3">
      <c r="A21" s="38"/>
      <c r="B21" s="39"/>
      <c r="C21" s="39"/>
      <c r="D21" s="39"/>
      <c r="E21" s="39"/>
      <c r="G21" s="1"/>
      <c r="M21" s="1"/>
      <c r="N21" s="1"/>
      <c r="O21" s="1"/>
      <c r="P21" s="1"/>
      <c r="Q21" s="1"/>
      <c r="R21" s="1"/>
      <c r="S21" s="1"/>
      <c r="T21" s="1"/>
      <c r="U21" s="1"/>
      <c r="V21" s="1"/>
      <c r="W21" s="1"/>
    </row>
    <row r="22" spans="1:23" ht="16.5" customHeight="1" x14ac:dyDescent="0.3">
      <c r="A22" s="38"/>
      <c r="B22" s="40"/>
      <c r="C22" s="40"/>
      <c r="D22" s="40"/>
      <c r="E22" s="40"/>
      <c r="G22" s="1"/>
      <c r="M22" s="1"/>
      <c r="N22" s="1"/>
      <c r="O22" s="1"/>
      <c r="P22" s="1"/>
      <c r="Q22" s="1"/>
      <c r="R22" s="1"/>
      <c r="S22" s="1"/>
      <c r="T22" s="1"/>
      <c r="U22" s="1"/>
      <c r="V22" s="1"/>
      <c r="W22" s="1"/>
    </row>
    <row r="23" spans="1:23" ht="12.75" customHeight="1" x14ac:dyDescent="0.3">
      <c r="A23" s="38"/>
      <c r="B23" s="40"/>
      <c r="C23" s="40"/>
      <c r="D23" s="40"/>
      <c r="E23" s="40"/>
      <c r="G23" s="1"/>
      <c r="M23" s="1"/>
      <c r="N23" s="1"/>
      <c r="O23" s="1"/>
      <c r="P23" s="1"/>
      <c r="Q23" s="1"/>
      <c r="R23" s="1"/>
      <c r="S23" s="1"/>
      <c r="T23" s="1"/>
      <c r="U23" s="1"/>
      <c r="V23" s="1"/>
      <c r="W23" s="1"/>
    </row>
    <row r="24" spans="1:23" ht="12.75" customHeight="1" x14ac:dyDescent="0.3">
      <c r="A24" s="41"/>
      <c r="B24" s="40"/>
      <c r="C24" s="40"/>
      <c r="D24" s="40"/>
      <c r="E24" s="40"/>
      <c r="G24" s="1"/>
      <c r="M24" s="1"/>
      <c r="N24" s="1"/>
      <c r="O24" s="1"/>
      <c r="P24" s="1"/>
      <c r="Q24" s="1"/>
      <c r="R24" s="1"/>
      <c r="S24" s="1"/>
      <c r="T24" s="1"/>
      <c r="U24" s="1"/>
      <c r="V24" s="1"/>
      <c r="W24" s="1"/>
    </row>
    <row r="25" spans="1:23" ht="12.75" customHeight="1" x14ac:dyDescent="0.3">
      <c r="A25" s="38"/>
      <c r="B25" s="40"/>
      <c r="C25" s="40"/>
      <c r="D25" s="40"/>
      <c r="E25" s="40"/>
      <c r="G25" s="1"/>
      <c r="H25" s="1"/>
      <c r="I25" s="1"/>
      <c r="J25" s="1"/>
      <c r="K25" s="1"/>
      <c r="L25" s="1"/>
      <c r="M25" s="1"/>
      <c r="N25" s="1"/>
      <c r="O25" s="1"/>
      <c r="P25" s="1"/>
      <c r="Q25" s="1"/>
      <c r="R25" s="1"/>
      <c r="S25" s="1"/>
      <c r="T25" s="1"/>
      <c r="U25" s="1"/>
      <c r="V25" s="1"/>
      <c r="W25" s="1"/>
    </row>
    <row r="26" spans="1:23" ht="12.75" customHeight="1" x14ac:dyDescent="0.3">
      <c r="A26" s="38"/>
      <c r="B26" s="40"/>
      <c r="C26" s="40"/>
      <c r="D26" s="40"/>
      <c r="E26" s="40"/>
      <c r="F26" s="1"/>
      <c r="G26" s="1"/>
      <c r="H26" s="114"/>
      <c r="I26" s="104"/>
      <c r="J26" s="104"/>
      <c r="K26" s="104"/>
      <c r="L26" s="104"/>
      <c r="M26" s="1"/>
      <c r="N26" s="1"/>
      <c r="O26" s="1"/>
      <c r="P26" s="1"/>
      <c r="Q26" s="1"/>
      <c r="R26" s="1"/>
      <c r="S26" s="1"/>
      <c r="T26" s="1"/>
      <c r="U26" s="1"/>
      <c r="V26" s="1"/>
      <c r="W26" s="1"/>
    </row>
    <row r="27" spans="1:23" ht="12.75" customHeight="1" x14ac:dyDescent="0.3">
      <c r="A27" s="38"/>
      <c r="B27" s="40"/>
      <c r="C27" s="40"/>
      <c r="D27" s="40"/>
      <c r="E27" s="40"/>
      <c r="F27" s="1"/>
      <c r="G27" s="1"/>
      <c r="H27" s="107"/>
      <c r="I27" s="104"/>
      <c r="J27" s="104"/>
      <c r="K27" s="104"/>
      <c r="L27" s="104"/>
      <c r="M27" s="1"/>
      <c r="N27" s="1"/>
      <c r="O27" s="1"/>
      <c r="P27" s="1"/>
      <c r="Q27" s="1"/>
      <c r="R27" s="1"/>
      <c r="S27" s="1"/>
      <c r="T27" s="1"/>
      <c r="U27" s="1"/>
      <c r="V27" s="1"/>
      <c r="W27" s="1"/>
    </row>
    <row r="28" spans="1:23" ht="12.75" customHeight="1" x14ac:dyDescent="0.3">
      <c r="A28" s="38"/>
      <c r="B28" s="40"/>
      <c r="C28" s="40"/>
      <c r="D28" s="40"/>
      <c r="E28" s="40"/>
      <c r="F28" s="1"/>
      <c r="G28" s="1"/>
      <c r="H28" s="107"/>
      <c r="I28" s="104"/>
      <c r="J28" s="104"/>
      <c r="K28" s="104"/>
      <c r="L28" s="104"/>
      <c r="M28" s="1"/>
      <c r="N28" s="1"/>
      <c r="O28" s="1"/>
      <c r="P28" s="1"/>
      <c r="Q28" s="1"/>
      <c r="R28" s="1"/>
      <c r="S28" s="1"/>
      <c r="T28" s="1"/>
      <c r="U28" s="1"/>
      <c r="V28" s="1"/>
      <c r="W28" s="1"/>
    </row>
    <row r="29" spans="1:23" ht="36" customHeight="1" x14ac:dyDescent="0.3">
      <c r="A29" s="38"/>
      <c r="B29" s="40"/>
      <c r="C29" s="40"/>
      <c r="D29" s="40"/>
      <c r="E29" s="40"/>
      <c r="F29" s="1"/>
      <c r="G29" s="1"/>
      <c r="H29" s="107"/>
      <c r="I29" s="104"/>
      <c r="J29" s="104"/>
      <c r="K29" s="104"/>
      <c r="L29" s="104"/>
      <c r="M29" s="1"/>
      <c r="N29" s="1"/>
      <c r="O29" s="1"/>
      <c r="P29" s="1"/>
      <c r="Q29" s="1"/>
      <c r="R29" s="1"/>
      <c r="S29" s="1"/>
      <c r="T29" s="1"/>
      <c r="U29" s="1"/>
      <c r="V29" s="1"/>
      <c r="W29" s="1"/>
    </row>
    <row r="30" spans="1:23" ht="30" customHeight="1" x14ac:dyDescent="0.3">
      <c r="A30" s="38"/>
      <c r="B30" s="40"/>
      <c r="C30" s="40"/>
      <c r="D30" s="40"/>
      <c r="E30" s="40"/>
      <c r="F30" s="1"/>
      <c r="G30" s="1"/>
      <c r="H30" s="108"/>
      <c r="I30" s="104"/>
      <c r="J30" s="104"/>
      <c r="K30" s="104"/>
      <c r="L30" s="104"/>
      <c r="M30" s="1"/>
      <c r="N30" s="1"/>
      <c r="O30" s="1"/>
      <c r="P30" s="1"/>
      <c r="Q30" s="1"/>
      <c r="R30" s="1"/>
      <c r="S30" s="1"/>
      <c r="T30" s="1"/>
      <c r="U30" s="1"/>
      <c r="V30" s="1"/>
      <c r="W30" s="1"/>
    </row>
    <row r="31" spans="1:23" ht="12.75" customHeight="1" x14ac:dyDescent="0.3">
      <c r="A31" s="38"/>
      <c r="B31" s="40"/>
      <c r="C31" s="40"/>
      <c r="D31" s="40"/>
      <c r="E31" s="40"/>
      <c r="F31" s="1"/>
      <c r="G31" s="1"/>
      <c r="H31" s="108"/>
      <c r="I31" s="104"/>
      <c r="J31" s="104"/>
      <c r="K31" s="104"/>
      <c r="L31" s="104"/>
      <c r="M31" s="1"/>
      <c r="N31" s="1"/>
      <c r="O31" s="1"/>
      <c r="P31" s="1"/>
      <c r="Q31" s="1"/>
      <c r="R31" s="1"/>
      <c r="S31" s="1"/>
      <c r="T31" s="1"/>
      <c r="U31" s="1"/>
      <c r="V31" s="1"/>
      <c r="W31" s="1"/>
    </row>
    <row r="32" spans="1:23" ht="12.75" customHeight="1" x14ac:dyDescent="0.3">
      <c r="A32" s="38"/>
      <c r="B32" s="40"/>
      <c r="C32" s="40"/>
      <c r="D32" s="40"/>
      <c r="E32" s="40"/>
      <c r="F32" s="1"/>
      <c r="G32" s="1"/>
      <c r="H32" s="108"/>
      <c r="I32" s="104"/>
      <c r="J32" s="104"/>
      <c r="K32" s="104"/>
      <c r="L32" s="104"/>
      <c r="M32" s="1"/>
      <c r="N32" s="1"/>
      <c r="O32" s="1"/>
      <c r="P32" s="1"/>
      <c r="Q32" s="1"/>
      <c r="R32" s="1"/>
      <c r="S32" s="1"/>
      <c r="T32" s="1"/>
      <c r="U32" s="1"/>
      <c r="V32" s="1"/>
      <c r="W32" s="1"/>
    </row>
    <row r="33" spans="1:23" ht="12.75" customHeight="1" x14ac:dyDescent="0.3">
      <c r="A33" s="38"/>
      <c r="B33" s="40"/>
      <c r="C33" s="40"/>
      <c r="D33" s="40"/>
      <c r="E33" s="40"/>
      <c r="F33" s="1"/>
      <c r="G33" s="1"/>
      <c r="H33" s="108"/>
      <c r="I33" s="104"/>
      <c r="J33" s="104"/>
      <c r="K33" s="104"/>
      <c r="L33" s="104"/>
      <c r="M33" s="1"/>
      <c r="N33" s="1"/>
      <c r="O33" s="1"/>
      <c r="P33" s="1"/>
      <c r="Q33" s="1"/>
      <c r="R33" s="1"/>
      <c r="S33" s="1"/>
      <c r="T33" s="1"/>
      <c r="U33" s="1"/>
      <c r="V33" s="1"/>
      <c r="W33" s="1"/>
    </row>
    <row r="34" spans="1:23" ht="12.75" customHeight="1" x14ac:dyDescent="0.3">
      <c r="A34" s="38"/>
      <c r="B34" s="40"/>
      <c r="C34" s="40"/>
      <c r="D34" s="40"/>
      <c r="E34" s="40"/>
      <c r="F34" s="1"/>
      <c r="G34" s="1"/>
      <c r="H34" s="1"/>
      <c r="I34" s="1"/>
      <c r="J34" s="1"/>
      <c r="K34" s="1"/>
      <c r="L34" s="1"/>
      <c r="M34" s="1"/>
      <c r="N34" s="1"/>
      <c r="O34" s="1"/>
      <c r="P34" s="1"/>
      <c r="Q34" s="1"/>
      <c r="R34" s="1"/>
      <c r="S34" s="1"/>
      <c r="T34" s="1"/>
      <c r="U34" s="1"/>
      <c r="V34" s="1"/>
      <c r="W34" s="1"/>
    </row>
    <row r="35" spans="1:23" ht="12.75" customHeight="1" x14ac:dyDescent="0.3">
      <c r="A35" s="38"/>
      <c r="B35" s="40"/>
      <c r="C35" s="40"/>
      <c r="D35" s="40"/>
      <c r="E35" s="40"/>
      <c r="F35" s="1"/>
      <c r="G35" s="1"/>
      <c r="H35" s="1"/>
      <c r="I35" s="1"/>
      <c r="J35" s="1"/>
      <c r="K35" s="1"/>
      <c r="L35" s="1"/>
      <c r="M35" s="1"/>
      <c r="N35" s="1"/>
      <c r="O35" s="1"/>
      <c r="P35" s="1"/>
      <c r="Q35" s="1"/>
      <c r="R35" s="1"/>
      <c r="S35" s="1"/>
      <c r="T35" s="1"/>
      <c r="U35" s="1"/>
      <c r="V35" s="1"/>
      <c r="W35" s="1"/>
    </row>
    <row r="36" spans="1:23" ht="12.75" customHeight="1" x14ac:dyDescent="0.3">
      <c r="A36" s="38"/>
      <c r="B36" s="40"/>
      <c r="C36" s="40"/>
      <c r="D36" s="40"/>
      <c r="E36" s="40"/>
      <c r="F36" s="1"/>
      <c r="G36" s="1"/>
      <c r="H36" s="1"/>
      <c r="I36" s="1"/>
      <c r="J36" s="1"/>
      <c r="K36" s="1"/>
      <c r="L36" s="1"/>
      <c r="M36" s="1"/>
      <c r="N36" s="1"/>
      <c r="O36" s="1"/>
      <c r="P36" s="1"/>
      <c r="Q36" s="1"/>
      <c r="R36" s="1"/>
      <c r="S36" s="1"/>
      <c r="T36" s="1"/>
      <c r="U36" s="1"/>
      <c r="V36" s="1"/>
      <c r="W36" s="1"/>
    </row>
    <row r="37" spans="1:23" ht="12.75" customHeight="1" x14ac:dyDescent="0.3">
      <c r="F37" s="1"/>
      <c r="G37" s="1"/>
      <c r="H37" s="1"/>
      <c r="I37" s="1"/>
      <c r="J37" s="1"/>
      <c r="K37" s="1"/>
      <c r="L37" s="1"/>
      <c r="M37" s="1"/>
      <c r="N37" s="1"/>
      <c r="O37" s="1"/>
      <c r="P37" s="1"/>
      <c r="Q37" s="1"/>
      <c r="R37" s="1"/>
      <c r="S37" s="1"/>
      <c r="T37" s="1"/>
      <c r="U37" s="1"/>
      <c r="V37" s="1"/>
      <c r="W37" s="1"/>
    </row>
    <row r="38" spans="1:23" ht="12.75" customHeight="1" x14ac:dyDescent="0.3">
      <c r="F38" s="1"/>
      <c r="G38" s="1"/>
      <c r="H38" s="1"/>
      <c r="I38" s="1"/>
      <c r="J38" s="1"/>
      <c r="K38" s="1"/>
      <c r="L38" s="1"/>
      <c r="M38" s="1"/>
      <c r="N38" s="1"/>
      <c r="O38" s="1"/>
      <c r="P38" s="1"/>
      <c r="Q38" s="1"/>
      <c r="R38" s="1"/>
      <c r="S38" s="1"/>
      <c r="T38" s="1"/>
      <c r="U38" s="1"/>
      <c r="V38" s="1"/>
      <c r="W38" s="1"/>
    </row>
    <row r="39" spans="1:23" ht="12.75" customHeight="1" x14ac:dyDescent="0.3">
      <c r="F39" s="1"/>
      <c r="G39" s="1"/>
      <c r="H39" s="1"/>
      <c r="I39" s="1"/>
      <c r="J39" s="1"/>
      <c r="K39" s="1"/>
      <c r="L39" s="1"/>
      <c r="M39" s="1"/>
      <c r="N39" s="1"/>
      <c r="O39" s="1"/>
      <c r="P39" s="1"/>
      <c r="Q39" s="1"/>
      <c r="R39" s="1"/>
      <c r="S39" s="1"/>
      <c r="T39" s="1"/>
      <c r="U39" s="1"/>
      <c r="V39" s="1"/>
      <c r="W39" s="1"/>
    </row>
    <row r="40" spans="1:23" ht="12.75" customHeight="1" x14ac:dyDescent="0.3">
      <c r="F40" s="1"/>
      <c r="G40" s="1"/>
      <c r="H40" s="1"/>
      <c r="I40" s="1"/>
      <c r="J40" s="1"/>
      <c r="K40" s="1"/>
      <c r="L40" s="1"/>
      <c r="M40" s="1"/>
      <c r="N40" s="1"/>
      <c r="O40" s="1"/>
      <c r="P40" s="1"/>
      <c r="Q40" s="1"/>
      <c r="R40" s="1"/>
      <c r="S40" s="1"/>
      <c r="T40" s="1"/>
      <c r="U40" s="1"/>
      <c r="V40" s="1"/>
      <c r="W40" s="1"/>
    </row>
    <row r="41" spans="1:23" ht="12.75" customHeight="1" x14ac:dyDescent="0.3">
      <c r="F41" s="1"/>
      <c r="G41" s="1"/>
      <c r="H41" s="1"/>
      <c r="I41" s="1"/>
      <c r="J41" s="1"/>
      <c r="K41" s="1"/>
      <c r="L41" s="1"/>
      <c r="M41" s="1"/>
      <c r="N41" s="1"/>
      <c r="O41" s="1"/>
      <c r="P41" s="1"/>
      <c r="Q41" s="1"/>
      <c r="R41" s="1"/>
      <c r="S41" s="1"/>
      <c r="T41" s="1"/>
      <c r="U41" s="1"/>
      <c r="V41" s="1"/>
      <c r="W41" s="1"/>
    </row>
    <row r="42" spans="1:23" ht="12.75" customHeight="1" x14ac:dyDescent="0.3">
      <c r="F42" s="1"/>
      <c r="G42" s="1"/>
      <c r="H42" s="1"/>
      <c r="I42" s="1"/>
      <c r="J42" s="1"/>
      <c r="K42" s="1"/>
      <c r="L42" s="1"/>
      <c r="M42" s="1"/>
      <c r="N42" s="1"/>
      <c r="O42" s="1"/>
      <c r="P42" s="1"/>
      <c r="Q42" s="1"/>
      <c r="R42" s="1"/>
      <c r="S42" s="1"/>
      <c r="T42" s="1"/>
      <c r="U42" s="1"/>
      <c r="V42" s="1"/>
      <c r="W42" s="1"/>
    </row>
    <row r="43" spans="1:23" ht="12.75" customHeight="1" x14ac:dyDescent="0.3">
      <c r="F43" s="1"/>
      <c r="G43" s="1"/>
      <c r="H43" s="1"/>
      <c r="I43" s="1"/>
      <c r="J43" s="1"/>
      <c r="K43" s="1"/>
      <c r="L43" s="1"/>
      <c r="M43" s="1"/>
      <c r="N43" s="1"/>
      <c r="O43" s="1"/>
      <c r="P43" s="1"/>
      <c r="Q43" s="1"/>
      <c r="R43" s="1"/>
      <c r="S43" s="1"/>
      <c r="T43" s="1"/>
      <c r="U43" s="1"/>
      <c r="V43" s="1"/>
      <c r="W43" s="1"/>
    </row>
    <row r="44" spans="1:23" ht="12.75" customHeight="1" x14ac:dyDescent="0.3">
      <c r="F44" s="1"/>
      <c r="G44" s="1"/>
      <c r="H44" s="1"/>
      <c r="I44" s="1"/>
      <c r="J44" s="1"/>
      <c r="K44" s="1"/>
      <c r="L44" s="1"/>
      <c r="M44" s="1"/>
      <c r="N44" s="1"/>
      <c r="O44" s="1"/>
      <c r="P44" s="1"/>
      <c r="Q44" s="1"/>
      <c r="R44" s="1"/>
      <c r="S44" s="1"/>
      <c r="T44" s="1"/>
      <c r="U44" s="1"/>
      <c r="V44" s="1"/>
      <c r="W44" s="1"/>
    </row>
    <row r="45" spans="1:23" ht="12.75" customHeight="1" x14ac:dyDescent="0.3">
      <c r="A45" s="1"/>
      <c r="B45" s="1"/>
      <c r="C45" s="1"/>
      <c r="D45" s="1"/>
      <c r="E45" s="1"/>
      <c r="F45" s="1"/>
      <c r="G45" s="1"/>
      <c r="H45" s="1"/>
      <c r="I45" s="1"/>
      <c r="J45" s="1"/>
      <c r="K45" s="1"/>
      <c r="L45" s="1"/>
      <c r="M45" s="1"/>
      <c r="N45" s="1"/>
      <c r="O45" s="1"/>
      <c r="P45" s="1"/>
      <c r="Q45" s="1"/>
      <c r="R45" s="1"/>
      <c r="S45" s="1"/>
      <c r="T45" s="1"/>
      <c r="U45" s="1"/>
      <c r="V45" s="1"/>
      <c r="W45" s="1"/>
    </row>
    <row r="46" spans="1:23" ht="12.75" customHeight="1" x14ac:dyDescent="0.3">
      <c r="A46" s="1"/>
      <c r="B46" s="1"/>
      <c r="C46" s="1"/>
      <c r="D46" s="1"/>
      <c r="E46" s="1"/>
      <c r="F46" s="1"/>
      <c r="G46" s="1"/>
      <c r="H46" s="1"/>
      <c r="I46" s="1"/>
      <c r="J46" s="1"/>
      <c r="K46" s="1"/>
      <c r="L46" s="1"/>
      <c r="M46" s="1"/>
      <c r="N46" s="1"/>
      <c r="O46" s="1"/>
      <c r="P46" s="1"/>
      <c r="Q46" s="1"/>
      <c r="R46" s="1"/>
      <c r="S46" s="1"/>
      <c r="T46" s="1"/>
      <c r="U46" s="1"/>
      <c r="V46" s="1"/>
      <c r="W46" s="1"/>
    </row>
    <row r="47" spans="1:23" ht="12.75" customHeight="1" x14ac:dyDescent="0.3">
      <c r="A47" s="1"/>
      <c r="B47" s="1"/>
      <c r="C47" s="1"/>
      <c r="D47" s="1"/>
      <c r="E47" s="1"/>
      <c r="F47" s="1"/>
      <c r="G47" s="1"/>
      <c r="H47" s="1"/>
      <c r="I47" s="1"/>
      <c r="J47" s="1"/>
      <c r="K47" s="1"/>
      <c r="L47" s="1"/>
      <c r="M47" s="1"/>
      <c r="N47" s="1"/>
      <c r="O47" s="1"/>
      <c r="P47" s="1"/>
      <c r="Q47" s="1"/>
      <c r="R47" s="1"/>
      <c r="S47" s="1"/>
      <c r="T47" s="1"/>
      <c r="U47" s="1"/>
      <c r="V47" s="1"/>
      <c r="W47" s="1"/>
    </row>
    <row r="48" spans="1:23" ht="12.75" customHeight="1" x14ac:dyDescent="0.3">
      <c r="A48" s="1"/>
      <c r="B48" s="1"/>
      <c r="C48" s="1"/>
      <c r="D48" s="1"/>
      <c r="E48" s="1"/>
      <c r="F48" s="1"/>
      <c r="G48" s="1"/>
      <c r="H48" s="1"/>
      <c r="I48" s="1"/>
      <c r="J48" s="1"/>
      <c r="K48" s="1"/>
      <c r="L48" s="1"/>
      <c r="M48" s="1"/>
      <c r="N48" s="1"/>
      <c r="O48" s="1"/>
      <c r="P48" s="1"/>
      <c r="Q48" s="1"/>
      <c r="R48" s="1"/>
      <c r="S48" s="1"/>
      <c r="T48" s="1"/>
      <c r="U48" s="1"/>
      <c r="V48" s="1"/>
      <c r="W48" s="1"/>
    </row>
    <row r="49" spans="1:23" ht="12.75" customHeight="1" x14ac:dyDescent="0.3">
      <c r="A49" s="1"/>
      <c r="B49" s="1"/>
      <c r="C49" s="1"/>
      <c r="D49" s="1"/>
      <c r="E49" s="1"/>
      <c r="F49" s="1"/>
      <c r="G49" s="1"/>
      <c r="H49" s="1"/>
      <c r="I49" s="1"/>
      <c r="J49" s="1"/>
      <c r="K49" s="1"/>
      <c r="L49" s="1"/>
      <c r="M49" s="1"/>
      <c r="N49" s="1"/>
      <c r="O49" s="1"/>
      <c r="P49" s="1"/>
      <c r="Q49" s="1"/>
      <c r="R49" s="1"/>
      <c r="S49" s="1"/>
      <c r="T49" s="1"/>
      <c r="U49" s="1"/>
      <c r="V49" s="1"/>
      <c r="W49" s="1"/>
    </row>
    <row r="50" spans="1:23" ht="12.75" customHeight="1" x14ac:dyDescent="0.3">
      <c r="A50" s="1"/>
      <c r="B50" s="1"/>
      <c r="C50" s="1"/>
      <c r="D50" s="1"/>
      <c r="E50" s="1"/>
      <c r="F50" s="1"/>
      <c r="G50" s="1"/>
      <c r="H50" s="1"/>
      <c r="I50" s="1"/>
      <c r="J50" s="1"/>
      <c r="K50" s="1"/>
      <c r="L50" s="1"/>
      <c r="M50" s="1"/>
      <c r="N50" s="1"/>
      <c r="O50" s="1"/>
      <c r="P50" s="1"/>
      <c r="Q50" s="1"/>
      <c r="R50" s="1"/>
      <c r="S50" s="1"/>
      <c r="T50" s="1"/>
      <c r="U50" s="1"/>
      <c r="V50" s="1"/>
      <c r="W50" s="1"/>
    </row>
    <row r="51" spans="1:23" ht="12.75" customHeight="1" x14ac:dyDescent="0.3">
      <c r="A51" s="1"/>
      <c r="B51" s="1"/>
      <c r="C51" s="1"/>
      <c r="D51" s="1"/>
      <c r="E51" s="1"/>
      <c r="F51" s="1"/>
      <c r="G51" s="1"/>
      <c r="H51" s="1"/>
      <c r="I51" s="1"/>
      <c r="J51" s="1"/>
      <c r="K51" s="1"/>
      <c r="L51" s="1"/>
      <c r="M51" s="1"/>
      <c r="N51" s="1"/>
      <c r="O51" s="1"/>
      <c r="P51" s="1"/>
      <c r="Q51" s="1"/>
      <c r="R51" s="1"/>
      <c r="S51" s="1"/>
      <c r="T51" s="1"/>
      <c r="U51" s="1"/>
      <c r="V51" s="1"/>
      <c r="W51" s="1"/>
    </row>
    <row r="52" spans="1:23" ht="12.75" customHeight="1" x14ac:dyDescent="0.3">
      <c r="A52" s="1"/>
      <c r="B52" s="1"/>
      <c r="C52" s="1"/>
      <c r="D52" s="1"/>
      <c r="E52" s="1"/>
      <c r="F52" s="1"/>
      <c r="G52" s="1"/>
      <c r="H52" s="1"/>
      <c r="I52" s="1"/>
      <c r="J52" s="1"/>
      <c r="K52" s="1"/>
      <c r="L52" s="1"/>
      <c r="M52" s="1"/>
      <c r="N52" s="1"/>
      <c r="O52" s="1"/>
      <c r="P52" s="1"/>
      <c r="Q52" s="1"/>
      <c r="R52" s="1"/>
      <c r="S52" s="1"/>
      <c r="T52" s="1"/>
      <c r="U52" s="1"/>
      <c r="V52" s="1"/>
      <c r="W52" s="1"/>
    </row>
    <row r="53" spans="1:23" ht="12.75" customHeight="1" x14ac:dyDescent="0.3">
      <c r="A53" s="1"/>
      <c r="B53" s="1"/>
      <c r="C53" s="1"/>
      <c r="D53" s="1"/>
      <c r="E53" s="1"/>
      <c r="F53" s="1"/>
      <c r="G53" s="1"/>
      <c r="H53" s="1"/>
      <c r="I53" s="1"/>
      <c r="J53" s="1"/>
      <c r="K53" s="1"/>
      <c r="L53" s="1"/>
      <c r="M53" s="1"/>
      <c r="N53" s="1"/>
      <c r="O53" s="1"/>
      <c r="P53" s="1"/>
      <c r="Q53" s="1"/>
      <c r="R53" s="1"/>
      <c r="S53" s="1"/>
      <c r="T53" s="1"/>
      <c r="U53" s="1"/>
      <c r="V53" s="1"/>
      <c r="W53" s="1"/>
    </row>
    <row r="54" spans="1:23" ht="12.75" customHeight="1" x14ac:dyDescent="0.3">
      <c r="A54" s="1"/>
      <c r="B54" s="1"/>
      <c r="C54" s="1"/>
      <c r="D54" s="1"/>
      <c r="E54" s="1"/>
      <c r="F54" s="1"/>
      <c r="G54" s="1"/>
      <c r="H54" s="1"/>
      <c r="I54" s="1"/>
      <c r="J54" s="1"/>
      <c r="K54" s="1"/>
      <c r="L54" s="1"/>
      <c r="M54" s="1"/>
      <c r="N54" s="1"/>
      <c r="O54" s="1"/>
      <c r="P54" s="1"/>
      <c r="Q54" s="1"/>
      <c r="R54" s="1"/>
      <c r="S54" s="1"/>
      <c r="T54" s="1"/>
      <c r="U54" s="1"/>
      <c r="V54" s="1"/>
      <c r="W54" s="1"/>
    </row>
    <row r="55" spans="1:23" ht="12.75" customHeight="1" x14ac:dyDescent="0.3">
      <c r="A55" s="1"/>
      <c r="B55" s="1"/>
      <c r="C55" s="1"/>
      <c r="D55" s="1"/>
      <c r="E55" s="1"/>
      <c r="F55" s="1"/>
      <c r="G55" s="1"/>
      <c r="H55" s="1"/>
      <c r="I55" s="1"/>
      <c r="J55" s="1"/>
      <c r="K55" s="1"/>
      <c r="L55" s="1"/>
      <c r="M55" s="1"/>
      <c r="N55" s="1"/>
      <c r="O55" s="1"/>
      <c r="P55" s="1"/>
      <c r="Q55" s="1"/>
      <c r="R55" s="1"/>
      <c r="S55" s="1"/>
      <c r="T55" s="1"/>
      <c r="U55" s="1"/>
      <c r="V55" s="1"/>
      <c r="W55" s="1"/>
    </row>
    <row r="56" spans="1:23" ht="12.75" customHeight="1" x14ac:dyDescent="0.3">
      <c r="A56" s="1"/>
      <c r="B56" s="1"/>
      <c r="C56" s="1"/>
      <c r="D56" s="1"/>
      <c r="E56" s="1"/>
      <c r="F56" s="1"/>
      <c r="G56" s="1"/>
      <c r="H56" s="1"/>
      <c r="I56" s="1"/>
      <c r="J56" s="1"/>
      <c r="K56" s="1"/>
      <c r="L56" s="1"/>
      <c r="M56" s="1"/>
      <c r="N56" s="1"/>
      <c r="O56" s="1"/>
      <c r="P56" s="1"/>
      <c r="Q56" s="1"/>
      <c r="R56" s="1"/>
      <c r="S56" s="1"/>
      <c r="T56" s="1"/>
      <c r="U56" s="1"/>
      <c r="V56" s="1"/>
      <c r="W56" s="1"/>
    </row>
    <row r="57" spans="1:23" ht="12.75" customHeight="1" x14ac:dyDescent="0.3">
      <c r="A57" s="1"/>
      <c r="B57" s="1"/>
      <c r="C57" s="1"/>
      <c r="D57" s="1"/>
      <c r="E57" s="1"/>
      <c r="F57" s="1"/>
      <c r="G57" s="1"/>
      <c r="H57" s="1"/>
      <c r="I57" s="1"/>
      <c r="J57" s="1"/>
      <c r="K57" s="1"/>
      <c r="L57" s="1"/>
      <c r="M57" s="1"/>
      <c r="N57" s="1"/>
      <c r="O57" s="1"/>
      <c r="P57" s="1"/>
      <c r="Q57" s="1"/>
      <c r="R57" s="1"/>
      <c r="S57" s="1"/>
      <c r="T57" s="1"/>
      <c r="U57" s="1"/>
      <c r="V57" s="1"/>
      <c r="W57" s="1"/>
    </row>
    <row r="58" spans="1:23" ht="12.75" customHeight="1" x14ac:dyDescent="0.3">
      <c r="A58" s="1"/>
      <c r="B58" s="1"/>
      <c r="C58" s="1"/>
      <c r="D58" s="1"/>
      <c r="E58" s="1"/>
      <c r="F58" s="1"/>
      <c r="G58" s="1"/>
      <c r="H58" s="1"/>
      <c r="I58" s="1"/>
      <c r="J58" s="1"/>
      <c r="K58" s="1"/>
      <c r="L58" s="1"/>
      <c r="M58" s="1"/>
      <c r="N58" s="1"/>
      <c r="O58" s="1"/>
      <c r="P58" s="1"/>
      <c r="Q58" s="1"/>
      <c r="R58" s="1"/>
      <c r="S58" s="1"/>
      <c r="T58" s="1"/>
      <c r="U58" s="1"/>
      <c r="V58" s="1"/>
      <c r="W58" s="1"/>
    </row>
    <row r="59" spans="1:23" ht="12.75" customHeight="1" x14ac:dyDescent="0.3">
      <c r="A59" s="1"/>
      <c r="B59" s="1"/>
      <c r="C59" s="1"/>
      <c r="D59" s="1"/>
      <c r="E59" s="1"/>
      <c r="F59" s="1"/>
      <c r="G59" s="1"/>
      <c r="H59" s="1"/>
      <c r="I59" s="1"/>
      <c r="J59" s="1"/>
      <c r="K59" s="1"/>
      <c r="L59" s="1"/>
      <c r="M59" s="1"/>
      <c r="N59" s="1"/>
      <c r="O59" s="1"/>
      <c r="P59" s="1"/>
      <c r="Q59" s="1"/>
      <c r="R59" s="1"/>
      <c r="S59" s="1"/>
      <c r="T59" s="1"/>
      <c r="U59" s="1"/>
      <c r="V59" s="1"/>
      <c r="W59" s="1"/>
    </row>
    <row r="60" spans="1:23" ht="12.75" customHeight="1" x14ac:dyDescent="0.3">
      <c r="A60" s="1"/>
      <c r="B60" s="1"/>
      <c r="C60" s="1"/>
      <c r="D60" s="1"/>
      <c r="E60" s="1"/>
      <c r="F60" s="1"/>
      <c r="G60" s="1"/>
      <c r="H60" s="1"/>
      <c r="I60" s="1"/>
      <c r="J60" s="1"/>
      <c r="K60" s="1"/>
      <c r="L60" s="1"/>
      <c r="M60" s="1"/>
      <c r="N60" s="1"/>
      <c r="O60" s="1"/>
      <c r="P60" s="1"/>
      <c r="Q60" s="1"/>
      <c r="R60" s="1"/>
      <c r="S60" s="1"/>
      <c r="T60" s="1"/>
      <c r="U60" s="1"/>
      <c r="V60" s="1"/>
      <c r="W60" s="1"/>
    </row>
    <row r="61" spans="1:23" ht="12.75" customHeight="1" x14ac:dyDescent="0.3">
      <c r="A61" s="1"/>
      <c r="B61" s="1"/>
      <c r="C61" s="1"/>
      <c r="D61" s="1"/>
      <c r="E61" s="1"/>
      <c r="F61" s="1"/>
      <c r="G61" s="1"/>
      <c r="H61" s="1"/>
      <c r="I61" s="1"/>
      <c r="J61" s="1"/>
      <c r="K61" s="1"/>
      <c r="L61" s="1"/>
      <c r="M61" s="1"/>
      <c r="N61" s="1"/>
      <c r="O61" s="1"/>
      <c r="P61" s="1"/>
      <c r="Q61" s="1"/>
      <c r="R61" s="1"/>
      <c r="S61" s="1"/>
      <c r="T61" s="1"/>
      <c r="U61" s="1"/>
      <c r="V61" s="1"/>
      <c r="W61" s="1"/>
    </row>
    <row r="62" spans="1:23" ht="12.75" customHeight="1" x14ac:dyDescent="0.3">
      <c r="A62" s="1"/>
      <c r="B62" s="1"/>
      <c r="C62" s="1"/>
      <c r="D62" s="1"/>
      <c r="E62" s="1"/>
      <c r="F62" s="1"/>
      <c r="G62" s="1"/>
      <c r="H62" s="1"/>
      <c r="I62" s="1"/>
      <c r="J62" s="1"/>
      <c r="K62" s="1"/>
      <c r="L62" s="1"/>
      <c r="M62" s="1"/>
      <c r="N62" s="1"/>
      <c r="O62" s="1"/>
      <c r="P62" s="1"/>
      <c r="Q62" s="1"/>
      <c r="R62" s="1"/>
      <c r="S62" s="1"/>
      <c r="T62" s="1"/>
      <c r="U62" s="1"/>
      <c r="V62" s="1"/>
      <c r="W62" s="1"/>
    </row>
    <row r="63" spans="1:23" ht="12.75" customHeight="1" x14ac:dyDescent="0.3">
      <c r="A63" s="1"/>
      <c r="B63" s="1"/>
      <c r="C63" s="1"/>
      <c r="D63" s="1"/>
      <c r="E63" s="1"/>
      <c r="F63" s="1"/>
      <c r="G63" s="1"/>
      <c r="H63" s="1"/>
      <c r="I63" s="1"/>
      <c r="J63" s="1"/>
      <c r="K63" s="1"/>
      <c r="L63" s="1"/>
      <c r="M63" s="1"/>
      <c r="N63" s="1"/>
      <c r="O63" s="1"/>
      <c r="P63" s="1"/>
      <c r="Q63" s="1"/>
      <c r="R63" s="1"/>
      <c r="S63" s="1"/>
      <c r="T63" s="1"/>
      <c r="U63" s="1"/>
      <c r="V63" s="1"/>
      <c r="W63" s="1"/>
    </row>
    <row r="64" spans="1:23" ht="12.75" customHeight="1" x14ac:dyDescent="0.3">
      <c r="A64" s="1"/>
      <c r="B64" s="1"/>
      <c r="C64" s="1"/>
      <c r="D64" s="1"/>
      <c r="E64" s="1"/>
      <c r="F64" s="1"/>
      <c r="G64" s="1"/>
      <c r="H64" s="1"/>
      <c r="I64" s="1"/>
      <c r="J64" s="1"/>
      <c r="K64" s="1"/>
      <c r="L64" s="1"/>
      <c r="M64" s="1"/>
      <c r="N64" s="1"/>
      <c r="O64" s="1"/>
      <c r="P64" s="1"/>
      <c r="Q64" s="1"/>
      <c r="R64" s="1"/>
      <c r="S64" s="1"/>
      <c r="T64" s="1"/>
      <c r="U64" s="1"/>
      <c r="V64" s="1"/>
      <c r="W64" s="1"/>
    </row>
    <row r="65" spans="1:23" ht="12.75" customHeight="1" x14ac:dyDescent="0.3">
      <c r="A65" s="1"/>
      <c r="B65" s="1"/>
      <c r="C65" s="1"/>
      <c r="D65" s="1"/>
      <c r="E65" s="1"/>
      <c r="F65" s="1"/>
      <c r="G65" s="1"/>
      <c r="H65" s="1"/>
      <c r="I65" s="1"/>
      <c r="J65" s="1"/>
      <c r="K65" s="1"/>
      <c r="L65" s="1"/>
      <c r="M65" s="1"/>
      <c r="N65" s="1"/>
      <c r="O65" s="1"/>
      <c r="P65" s="1"/>
      <c r="Q65" s="1"/>
      <c r="R65" s="1"/>
      <c r="S65" s="1"/>
      <c r="T65" s="1"/>
      <c r="U65" s="1"/>
      <c r="V65" s="1"/>
      <c r="W65" s="1"/>
    </row>
    <row r="66" spans="1:23" ht="12.75" customHeight="1" x14ac:dyDescent="0.3">
      <c r="A66" s="1"/>
      <c r="B66" s="1"/>
      <c r="C66" s="1"/>
      <c r="D66" s="1"/>
      <c r="E66" s="1"/>
      <c r="F66" s="1"/>
      <c r="G66" s="1"/>
      <c r="H66" s="1"/>
      <c r="I66" s="1"/>
      <c r="J66" s="1"/>
      <c r="K66" s="1"/>
      <c r="L66" s="1"/>
      <c r="M66" s="1"/>
      <c r="N66" s="1"/>
      <c r="O66" s="1"/>
      <c r="P66" s="1"/>
      <c r="Q66" s="1"/>
      <c r="R66" s="1"/>
      <c r="S66" s="1"/>
      <c r="T66" s="1"/>
      <c r="U66" s="1"/>
      <c r="V66" s="1"/>
      <c r="W66" s="1"/>
    </row>
    <row r="67" spans="1:23" ht="12.75" customHeight="1" x14ac:dyDescent="0.3">
      <c r="A67" s="1"/>
      <c r="B67" s="1"/>
      <c r="C67" s="1"/>
      <c r="D67" s="1"/>
      <c r="E67" s="1"/>
      <c r="F67" s="1"/>
      <c r="G67" s="1"/>
      <c r="H67" s="1"/>
      <c r="I67" s="1"/>
      <c r="J67" s="1"/>
      <c r="K67" s="1"/>
      <c r="L67" s="1"/>
      <c r="M67" s="1"/>
      <c r="N67" s="1"/>
      <c r="O67" s="1"/>
      <c r="P67" s="1"/>
      <c r="Q67" s="1"/>
      <c r="R67" s="1"/>
      <c r="S67" s="1"/>
      <c r="T67" s="1"/>
      <c r="U67" s="1"/>
      <c r="V67" s="1"/>
      <c r="W67" s="1"/>
    </row>
    <row r="68" spans="1:23" ht="12.75" customHeight="1" x14ac:dyDescent="0.3">
      <c r="A68" s="1"/>
      <c r="B68" s="1"/>
      <c r="C68" s="1"/>
      <c r="D68" s="1"/>
      <c r="E68" s="1"/>
      <c r="F68" s="1"/>
      <c r="G68" s="1"/>
      <c r="H68" s="1"/>
      <c r="I68" s="1"/>
      <c r="J68" s="1"/>
      <c r="K68" s="1"/>
      <c r="L68" s="1"/>
      <c r="M68" s="1"/>
      <c r="N68" s="1"/>
      <c r="O68" s="1"/>
      <c r="P68" s="1"/>
      <c r="Q68" s="1"/>
      <c r="R68" s="1"/>
      <c r="S68" s="1"/>
      <c r="T68" s="1"/>
      <c r="U68" s="1"/>
      <c r="V68" s="1"/>
      <c r="W68" s="1"/>
    </row>
    <row r="69" spans="1:23" ht="12.75" customHeight="1" x14ac:dyDescent="0.3">
      <c r="A69" s="1"/>
      <c r="B69" s="1"/>
      <c r="C69" s="1"/>
      <c r="D69" s="1"/>
      <c r="E69" s="1"/>
      <c r="F69" s="1"/>
      <c r="G69" s="1"/>
      <c r="H69" s="1"/>
      <c r="I69" s="1"/>
      <c r="J69" s="1"/>
      <c r="K69" s="1"/>
      <c r="L69" s="1"/>
      <c r="M69" s="1"/>
      <c r="N69" s="1"/>
      <c r="O69" s="1"/>
      <c r="P69" s="1"/>
      <c r="Q69" s="1"/>
      <c r="R69" s="1"/>
      <c r="S69" s="1"/>
      <c r="T69" s="1"/>
      <c r="U69" s="1"/>
      <c r="V69" s="1"/>
      <c r="W69" s="1"/>
    </row>
    <row r="70" spans="1:23" ht="12.75" customHeight="1" x14ac:dyDescent="0.3">
      <c r="A70" s="1"/>
      <c r="B70" s="1"/>
      <c r="C70" s="1"/>
      <c r="D70" s="1"/>
      <c r="E70" s="1"/>
      <c r="F70" s="1"/>
      <c r="G70" s="1"/>
      <c r="H70" s="1"/>
      <c r="I70" s="1"/>
      <c r="J70" s="1"/>
      <c r="K70" s="1"/>
      <c r="L70" s="1"/>
      <c r="M70" s="1"/>
      <c r="N70" s="1"/>
      <c r="O70" s="1"/>
      <c r="P70" s="1"/>
      <c r="Q70" s="1"/>
      <c r="R70" s="1"/>
      <c r="S70" s="1"/>
      <c r="T70" s="1"/>
      <c r="U70" s="1"/>
      <c r="V70" s="1"/>
      <c r="W70" s="1"/>
    </row>
    <row r="71" spans="1:23" ht="12.75" customHeight="1" x14ac:dyDescent="0.3">
      <c r="A71" s="1"/>
      <c r="B71" s="1"/>
      <c r="C71" s="1"/>
      <c r="D71" s="1"/>
      <c r="E71" s="1"/>
      <c r="F71" s="1"/>
      <c r="G71" s="1"/>
      <c r="H71" s="1"/>
      <c r="I71" s="1"/>
      <c r="J71" s="1"/>
      <c r="K71" s="1"/>
      <c r="L71" s="1"/>
      <c r="M71" s="1"/>
      <c r="N71" s="1"/>
      <c r="O71" s="1"/>
      <c r="P71" s="1"/>
      <c r="Q71" s="1"/>
      <c r="R71" s="1"/>
      <c r="S71" s="1"/>
      <c r="T71" s="1"/>
      <c r="U71" s="1"/>
      <c r="V71" s="1"/>
      <c r="W71" s="1"/>
    </row>
    <row r="72" spans="1:23" ht="12.75" customHeight="1" x14ac:dyDescent="0.3">
      <c r="A72" s="1"/>
      <c r="B72" s="1"/>
      <c r="C72" s="1"/>
      <c r="D72" s="1"/>
      <c r="E72" s="1"/>
      <c r="F72" s="1"/>
      <c r="G72" s="1"/>
      <c r="H72" s="1"/>
      <c r="I72" s="1"/>
      <c r="J72" s="1"/>
      <c r="K72" s="1"/>
      <c r="L72" s="1"/>
      <c r="M72" s="1"/>
      <c r="N72" s="1"/>
      <c r="O72" s="1"/>
      <c r="P72" s="1"/>
      <c r="Q72" s="1"/>
      <c r="R72" s="1"/>
      <c r="S72" s="1"/>
      <c r="T72" s="1"/>
      <c r="U72" s="1"/>
      <c r="V72" s="1"/>
      <c r="W72" s="1"/>
    </row>
    <row r="73" spans="1:23" ht="12.75" customHeight="1" x14ac:dyDescent="0.3">
      <c r="A73" s="1"/>
      <c r="B73" s="1"/>
      <c r="C73" s="1"/>
      <c r="D73" s="1"/>
      <c r="E73" s="1"/>
      <c r="F73" s="1"/>
      <c r="G73" s="1"/>
      <c r="H73" s="1"/>
      <c r="I73" s="1"/>
      <c r="J73" s="1"/>
      <c r="K73" s="1"/>
      <c r="L73" s="1"/>
      <c r="M73" s="1"/>
      <c r="N73" s="1"/>
      <c r="O73" s="1"/>
      <c r="P73" s="1"/>
      <c r="Q73" s="1"/>
      <c r="R73" s="1"/>
      <c r="S73" s="1"/>
      <c r="T73" s="1"/>
      <c r="U73" s="1"/>
      <c r="V73" s="1"/>
      <c r="W73" s="1"/>
    </row>
    <row r="74" spans="1:23" ht="12.75" customHeight="1" x14ac:dyDescent="0.3">
      <c r="A74" s="1"/>
      <c r="B74" s="1"/>
      <c r="C74" s="1"/>
      <c r="D74" s="1"/>
      <c r="E74" s="1"/>
      <c r="F74" s="1"/>
      <c r="G74" s="1"/>
      <c r="H74" s="1"/>
      <c r="I74" s="1"/>
      <c r="J74" s="1"/>
      <c r="K74" s="1"/>
      <c r="L74" s="1"/>
      <c r="M74" s="1"/>
      <c r="N74" s="1"/>
      <c r="O74" s="1"/>
      <c r="P74" s="1"/>
      <c r="Q74" s="1"/>
      <c r="R74" s="1"/>
      <c r="S74" s="1"/>
      <c r="T74" s="1"/>
      <c r="U74" s="1"/>
      <c r="V74" s="1"/>
      <c r="W74" s="1"/>
    </row>
    <row r="75" spans="1:23" ht="12.75" customHeight="1" x14ac:dyDescent="0.3">
      <c r="A75" s="1"/>
      <c r="B75" s="1"/>
      <c r="C75" s="1"/>
      <c r="D75" s="1"/>
      <c r="E75" s="1"/>
      <c r="F75" s="1"/>
      <c r="G75" s="1"/>
      <c r="H75" s="1"/>
      <c r="I75" s="1"/>
      <c r="J75" s="1"/>
      <c r="K75" s="1"/>
      <c r="L75" s="1"/>
      <c r="M75" s="1"/>
      <c r="N75" s="1"/>
      <c r="O75" s="1"/>
      <c r="P75" s="1"/>
      <c r="Q75" s="1"/>
      <c r="R75" s="1"/>
      <c r="S75" s="1"/>
      <c r="T75" s="1"/>
      <c r="U75" s="1"/>
      <c r="V75" s="1"/>
      <c r="W75" s="1"/>
    </row>
    <row r="76" spans="1:23" ht="12.75" customHeight="1" x14ac:dyDescent="0.3">
      <c r="A76" s="1"/>
      <c r="B76" s="1"/>
      <c r="C76" s="1"/>
      <c r="D76" s="1"/>
      <c r="E76" s="1"/>
      <c r="F76" s="1"/>
      <c r="G76" s="1"/>
      <c r="H76" s="1"/>
      <c r="I76" s="1"/>
      <c r="J76" s="1"/>
      <c r="K76" s="1"/>
      <c r="L76" s="1"/>
      <c r="M76" s="1"/>
      <c r="N76" s="1"/>
      <c r="O76" s="1"/>
      <c r="P76" s="1"/>
      <c r="Q76" s="1"/>
      <c r="R76" s="1"/>
      <c r="S76" s="1"/>
      <c r="T76" s="1"/>
      <c r="U76" s="1"/>
      <c r="V76" s="1"/>
      <c r="W76" s="1"/>
    </row>
    <row r="77" spans="1:23" ht="12.75" customHeight="1" x14ac:dyDescent="0.3">
      <c r="A77" s="1"/>
      <c r="B77" s="1"/>
      <c r="C77" s="1"/>
      <c r="D77" s="1"/>
      <c r="E77" s="1"/>
      <c r="F77" s="1"/>
      <c r="G77" s="1"/>
      <c r="H77" s="1"/>
      <c r="I77" s="1"/>
      <c r="J77" s="1"/>
      <c r="K77" s="1"/>
      <c r="L77" s="1"/>
      <c r="M77" s="1"/>
      <c r="N77" s="1"/>
      <c r="O77" s="1"/>
      <c r="P77" s="1"/>
      <c r="Q77" s="1"/>
      <c r="R77" s="1"/>
      <c r="S77" s="1"/>
      <c r="T77" s="1"/>
      <c r="U77" s="1"/>
      <c r="V77" s="1"/>
      <c r="W77" s="1"/>
    </row>
    <row r="78" spans="1:23" ht="12.75" customHeight="1" x14ac:dyDescent="0.3">
      <c r="A78" s="1"/>
      <c r="B78" s="1"/>
      <c r="C78" s="1"/>
      <c r="D78" s="1"/>
      <c r="E78" s="1"/>
      <c r="F78" s="1"/>
      <c r="G78" s="1"/>
      <c r="H78" s="1"/>
      <c r="I78" s="1"/>
      <c r="J78" s="1"/>
      <c r="K78" s="1"/>
      <c r="L78" s="1"/>
      <c r="M78" s="1"/>
      <c r="N78" s="1"/>
      <c r="O78" s="1"/>
      <c r="P78" s="1"/>
      <c r="Q78" s="1"/>
      <c r="R78" s="1"/>
      <c r="S78" s="1"/>
      <c r="T78" s="1"/>
      <c r="U78" s="1"/>
      <c r="V78" s="1"/>
      <c r="W78" s="1"/>
    </row>
    <row r="79" spans="1:23" ht="12.75" customHeight="1" x14ac:dyDescent="0.3">
      <c r="A79" s="1"/>
      <c r="B79" s="1"/>
      <c r="C79" s="1"/>
      <c r="D79" s="1"/>
      <c r="E79" s="1"/>
      <c r="F79" s="1"/>
      <c r="G79" s="1"/>
      <c r="H79" s="1"/>
      <c r="I79" s="1"/>
      <c r="J79" s="1"/>
      <c r="K79" s="1"/>
      <c r="L79" s="1"/>
      <c r="M79" s="1"/>
      <c r="N79" s="1"/>
      <c r="O79" s="1"/>
      <c r="P79" s="1"/>
      <c r="Q79" s="1"/>
      <c r="R79" s="1"/>
      <c r="S79" s="1"/>
      <c r="T79" s="1"/>
      <c r="U79" s="1"/>
      <c r="V79" s="1"/>
      <c r="W79" s="1"/>
    </row>
    <row r="80" spans="1:23" ht="12.75" customHeight="1" x14ac:dyDescent="0.3">
      <c r="A80" s="1"/>
      <c r="B80" s="1"/>
      <c r="C80" s="1"/>
      <c r="D80" s="1"/>
      <c r="E80" s="1"/>
      <c r="F80" s="1"/>
      <c r="G80" s="1"/>
      <c r="H80" s="1"/>
      <c r="I80" s="1"/>
      <c r="J80" s="1"/>
      <c r="K80" s="1"/>
      <c r="L80" s="1"/>
      <c r="M80" s="1"/>
      <c r="N80" s="1"/>
      <c r="O80" s="1"/>
      <c r="P80" s="1"/>
      <c r="Q80" s="1"/>
      <c r="R80" s="1"/>
      <c r="S80" s="1"/>
      <c r="T80" s="1"/>
      <c r="U80" s="1"/>
      <c r="V80" s="1"/>
      <c r="W80" s="1"/>
    </row>
    <row r="81" spans="1:23" ht="12.75" customHeight="1" x14ac:dyDescent="0.3">
      <c r="A81" s="1"/>
      <c r="B81" s="1"/>
      <c r="C81" s="1"/>
      <c r="D81" s="1"/>
      <c r="E81" s="1"/>
      <c r="F81" s="1"/>
      <c r="G81" s="1"/>
      <c r="H81" s="1"/>
      <c r="I81" s="1"/>
      <c r="J81" s="1"/>
      <c r="K81" s="1"/>
      <c r="L81" s="1"/>
      <c r="M81" s="1"/>
      <c r="N81" s="1"/>
      <c r="O81" s="1"/>
      <c r="P81" s="1"/>
      <c r="Q81" s="1"/>
      <c r="R81" s="1"/>
      <c r="S81" s="1"/>
      <c r="T81" s="1"/>
      <c r="U81" s="1"/>
      <c r="V81" s="1"/>
      <c r="W81" s="1"/>
    </row>
    <row r="82" spans="1:23" ht="12.75" customHeight="1" x14ac:dyDescent="0.3">
      <c r="A82" s="1"/>
      <c r="B82" s="1"/>
      <c r="C82" s="1"/>
      <c r="D82" s="1"/>
      <c r="E82" s="1"/>
      <c r="F82" s="1"/>
      <c r="G82" s="1"/>
      <c r="H82" s="1"/>
      <c r="I82" s="1"/>
      <c r="J82" s="1"/>
      <c r="K82" s="1"/>
      <c r="L82" s="1"/>
      <c r="M82" s="1"/>
      <c r="N82" s="1"/>
      <c r="O82" s="1"/>
      <c r="P82" s="1"/>
      <c r="Q82" s="1"/>
      <c r="R82" s="1"/>
      <c r="S82" s="1"/>
      <c r="T82" s="1"/>
      <c r="U82" s="1"/>
      <c r="V82" s="1"/>
      <c r="W82" s="1"/>
    </row>
    <row r="83" spans="1:23" ht="12.75" customHeight="1" x14ac:dyDescent="0.3">
      <c r="A83" s="1"/>
      <c r="B83" s="1"/>
      <c r="C83" s="1"/>
      <c r="D83" s="1"/>
      <c r="E83" s="1"/>
      <c r="F83" s="1"/>
      <c r="G83" s="1"/>
      <c r="H83" s="1"/>
      <c r="I83" s="1"/>
      <c r="J83" s="1"/>
      <c r="K83" s="1"/>
      <c r="L83" s="1"/>
      <c r="M83" s="1"/>
      <c r="N83" s="1"/>
      <c r="O83" s="1"/>
      <c r="P83" s="1"/>
      <c r="Q83" s="1"/>
      <c r="R83" s="1"/>
      <c r="S83" s="1"/>
      <c r="T83" s="1"/>
      <c r="U83" s="1"/>
      <c r="V83" s="1"/>
      <c r="W83" s="1"/>
    </row>
    <row r="84" spans="1:23" ht="12.75" customHeight="1" x14ac:dyDescent="0.3">
      <c r="A84" s="1"/>
      <c r="B84" s="1"/>
      <c r="C84" s="1"/>
      <c r="D84" s="1"/>
      <c r="E84" s="1"/>
      <c r="F84" s="1"/>
      <c r="G84" s="1"/>
      <c r="H84" s="1"/>
      <c r="I84" s="1"/>
      <c r="J84" s="1"/>
      <c r="K84" s="1"/>
      <c r="L84" s="1"/>
      <c r="M84" s="1"/>
      <c r="N84" s="1"/>
      <c r="O84" s="1"/>
      <c r="P84" s="1"/>
      <c r="Q84" s="1"/>
      <c r="R84" s="1"/>
      <c r="S84" s="1"/>
      <c r="T84" s="1"/>
      <c r="U84" s="1"/>
      <c r="V84" s="1"/>
      <c r="W84" s="1"/>
    </row>
    <row r="85" spans="1:23" ht="12.75" customHeight="1" x14ac:dyDescent="0.3">
      <c r="A85" s="1"/>
      <c r="B85" s="1"/>
      <c r="C85" s="1"/>
      <c r="D85" s="1"/>
      <c r="E85" s="1"/>
      <c r="F85" s="1"/>
      <c r="G85" s="1"/>
      <c r="H85" s="1"/>
      <c r="I85" s="1"/>
      <c r="J85" s="1"/>
      <c r="K85" s="1"/>
      <c r="L85" s="1"/>
      <c r="M85" s="1"/>
      <c r="N85" s="1"/>
      <c r="O85" s="1"/>
      <c r="P85" s="1"/>
      <c r="Q85" s="1"/>
      <c r="R85" s="1"/>
      <c r="S85" s="1"/>
      <c r="T85" s="1"/>
      <c r="U85" s="1"/>
      <c r="V85" s="1"/>
      <c r="W85" s="1"/>
    </row>
    <row r="86" spans="1:23" ht="12.75" customHeight="1" x14ac:dyDescent="0.3">
      <c r="A86" s="1"/>
      <c r="B86" s="1"/>
      <c r="C86" s="1"/>
      <c r="D86" s="1"/>
      <c r="E86" s="1"/>
      <c r="F86" s="1"/>
      <c r="G86" s="1"/>
      <c r="H86" s="1"/>
      <c r="I86" s="1"/>
      <c r="J86" s="1"/>
      <c r="K86" s="1"/>
      <c r="L86" s="1"/>
      <c r="M86" s="1"/>
      <c r="N86" s="1"/>
      <c r="O86" s="1"/>
      <c r="P86" s="1"/>
      <c r="Q86" s="1"/>
      <c r="R86" s="1"/>
      <c r="S86" s="1"/>
      <c r="T86" s="1"/>
      <c r="U86" s="1"/>
      <c r="V86" s="1"/>
      <c r="W86" s="1"/>
    </row>
    <row r="87" spans="1:23" ht="12.75" customHeight="1" x14ac:dyDescent="0.3">
      <c r="A87" s="1"/>
      <c r="B87" s="1"/>
      <c r="C87" s="1"/>
      <c r="D87" s="1"/>
      <c r="E87" s="1"/>
      <c r="F87" s="1"/>
      <c r="G87" s="1"/>
      <c r="H87" s="1"/>
      <c r="I87" s="1"/>
      <c r="J87" s="1"/>
      <c r="K87" s="1"/>
      <c r="L87" s="1"/>
      <c r="M87" s="1"/>
      <c r="N87" s="1"/>
      <c r="O87" s="1"/>
      <c r="P87" s="1"/>
      <c r="Q87" s="1"/>
      <c r="R87" s="1"/>
      <c r="S87" s="1"/>
      <c r="T87" s="1"/>
      <c r="U87" s="1"/>
      <c r="V87" s="1"/>
      <c r="W87" s="1"/>
    </row>
    <row r="88" spans="1:23" ht="12.75" customHeight="1" x14ac:dyDescent="0.3">
      <c r="A88" s="1"/>
      <c r="B88" s="1"/>
      <c r="C88" s="1"/>
      <c r="D88" s="1"/>
      <c r="E88" s="1"/>
      <c r="F88" s="1"/>
      <c r="G88" s="1"/>
      <c r="H88" s="1"/>
      <c r="I88" s="1"/>
      <c r="J88" s="1"/>
      <c r="K88" s="1"/>
      <c r="L88" s="1"/>
      <c r="M88" s="1"/>
      <c r="N88" s="1"/>
      <c r="O88" s="1"/>
      <c r="P88" s="1"/>
      <c r="Q88" s="1"/>
      <c r="R88" s="1"/>
      <c r="S88" s="1"/>
      <c r="T88" s="1"/>
      <c r="U88" s="1"/>
      <c r="V88" s="1"/>
      <c r="W88" s="1"/>
    </row>
    <row r="89" spans="1:23" ht="12.75" customHeight="1" x14ac:dyDescent="0.3">
      <c r="A89" s="1"/>
      <c r="B89" s="1"/>
      <c r="C89" s="1"/>
      <c r="D89" s="1"/>
      <c r="E89" s="1"/>
      <c r="F89" s="1"/>
      <c r="G89" s="1"/>
      <c r="H89" s="1"/>
      <c r="I89" s="1"/>
      <c r="J89" s="1"/>
      <c r="K89" s="1"/>
      <c r="L89" s="1"/>
      <c r="M89" s="1"/>
      <c r="N89" s="1"/>
      <c r="O89" s="1"/>
      <c r="P89" s="1"/>
      <c r="Q89" s="1"/>
      <c r="R89" s="1"/>
      <c r="S89" s="1"/>
      <c r="T89" s="1"/>
      <c r="U89" s="1"/>
      <c r="V89" s="1"/>
      <c r="W89" s="1"/>
    </row>
    <row r="90" spans="1:23" ht="12.75" customHeight="1" x14ac:dyDescent="0.3">
      <c r="A90" s="1"/>
      <c r="B90" s="1"/>
      <c r="C90" s="1"/>
      <c r="D90" s="1"/>
      <c r="E90" s="1"/>
      <c r="F90" s="1"/>
      <c r="G90" s="1"/>
      <c r="H90" s="1"/>
      <c r="I90" s="1"/>
      <c r="J90" s="1"/>
      <c r="K90" s="1"/>
      <c r="L90" s="1"/>
      <c r="M90" s="1"/>
      <c r="N90" s="1"/>
      <c r="O90" s="1"/>
      <c r="P90" s="1"/>
      <c r="Q90" s="1"/>
      <c r="R90" s="1"/>
      <c r="S90" s="1"/>
      <c r="T90" s="1"/>
      <c r="U90" s="1"/>
      <c r="V90" s="1"/>
      <c r="W90" s="1"/>
    </row>
    <row r="91" spans="1:23" ht="12.75" customHeight="1" x14ac:dyDescent="0.3">
      <c r="A91" s="1"/>
      <c r="B91" s="1"/>
      <c r="C91" s="1"/>
      <c r="D91" s="1"/>
      <c r="E91" s="1"/>
      <c r="F91" s="1"/>
      <c r="G91" s="1"/>
      <c r="H91" s="1"/>
      <c r="I91" s="1"/>
      <c r="J91" s="1"/>
      <c r="K91" s="1"/>
      <c r="L91" s="1"/>
      <c r="M91" s="1"/>
      <c r="N91" s="1"/>
      <c r="O91" s="1"/>
      <c r="P91" s="1"/>
      <c r="Q91" s="1"/>
      <c r="R91" s="1"/>
      <c r="S91" s="1"/>
      <c r="T91" s="1"/>
      <c r="U91" s="1"/>
      <c r="V91" s="1"/>
      <c r="W91" s="1"/>
    </row>
    <row r="92" spans="1:23" ht="12.75" customHeight="1" x14ac:dyDescent="0.3">
      <c r="A92" s="1"/>
      <c r="B92" s="1"/>
      <c r="C92" s="1"/>
      <c r="D92" s="1"/>
      <c r="E92" s="1"/>
      <c r="F92" s="1"/>
      <c r="G92" s="1"/>
      <c r="H92" s="1"/>
      <c r="I92" s="1"/>
      <c r="J92" s="1"/>
      <c r="K92" s="1"/>
      <c r="L92" s="1"/>
      <c r="M92" s="1"/>
      <c r="N92" s="1"/>
      <c r="O92" s="1"/>
      <c r="P92" s="1"/>
      <c r="Q92" s="1"/>
      <c r="R92" s="1"/>
      <c r="S92" s="1"/>
      <c r="T92" s="1"/>
      <c r="U92" s="1"/>
      <c r="V92" s="1"/>
      <c r="W92" s="1"/>
    </row>
    <row r="93" spans="1:23" ht="12.75" customHeight="1" x14ac:dyDescent="0.3">
      <c r="A93" s="1"/>
      <c r="B93" s="1"/>
      <c r="C93" s="1"/>
      <c r="D93" s="1"/>
      <c r="E93" s="1"/>
      <c r="F93" s="1"/>
      <c r="G93" s="1"/>
      <c r="H93" s="1"/>
      <c r="I93" s="1"/>
      <c r="J93" s="1"/>
      <c r="K93" s="1"/>
      <c r="L93" s="1"/>
      <c r="M93" s="1"/>
      <c r="N93" s="1"/>
      <c r="O93" s="1"/>
      <c r="P93" s="1"/>
      <c r="Q93" s="1"/>
      <c r="R93" s="1"/>
      <c r="S93" s="1"/>
      <c r="T93" s="1"/>
      <c r="U93" s="1"/>
      <c r="V93" s="1"/>
      <c r="W93" s="1"/>
    </row>
    <row r="94" spans="1:23" ht="12.75" customHeight="1" x14ac:dyDescent="0.3">
      <c r="A94" s="1"/>
      <c r="B94" s="1"/>
      <c r="C94" s="1"/>
      <c r="D94" s="1"/>
      <c r="E94" s="1"/>
      <c r="F94" s="1"/>
      <c r="G94" s="1"/>
      <c r="H94" s="1"/>
      <c r="I94" s="1"/>
      <c r="J94" s="1"/>
      <c r="K94" s="1"/>
      <c r="L94" s="1"/>
      <c r="M94" s="1"/>
      <c r="N94" s="1"/>
      <c r="O94" s="1"/>
      <c r="P94" s="1"/>
      <c r="Q94" s="1"/>
      <c r="R94" s="1"/>
      <c r="S94" s="1"/>
      <c r="T94" s="1"/>
      <c r="U94" s="1"/>
      <c r="V94" s="1"/>
      <c r="W94" s="1"/>
    </row>
    <row r="95" spans="1:23" ht="12.75" customHeight="1" x14ac:dyDescent="0.3">
      <c r="A95" s="1"/>
      <c r="B95" s="1"/>
      <c r="C95" s="1"/>
      <c r="D95" s="1"/>
      <c r="E95" s="1"/>
      <c r="F95" s="1"/>
      <c r="G95" s="1"/>
      <c r="H95" s="1"/>
      <c r="I95" s="1"/>
      <c r="J95" s="1"/>
      <c r="K95" s="1"/>
      <c r="L95" s="1"/>
      <c r="M95" s="1"/>
      <c r="N95" s="1"/>
      <c r="O95" s="1"/>
      <c r="P95" s="1"/>
      <c r="Q95" s="1"/>
      <c r="R95" s="1"/>
      <c r="S95" s="1"/>
      <c r="T95" s="1"/>
      <c r="U95" s="1"/>
      <c r="V95" s="1"/>
      <c r="W95" s="1"/>
    </row>
    <row r="96" spans="1:23" ht="12.75" customHeight="1" x14ac:dyDescent="0.3">
      <c r="A96" s="1"/>
      <c r="B96" s="1"/>
      <c r="C96" s="1"/>
      <c r="D96" s="1"/>
      <c r="E96" s="1"/>
      <c r="F96" s="1"/>
      <c r="G96" s="1"/>
      <c r="H96" s="1"/>
      <c r="I96" s="1"/>
      <c r="J96" s="1"/>
      <c r="K96" s="1"/>
      <c r="L96" s="1"/>
      <c r="M96" s="1"/>
      <c r="N96" s="1"/>
      <c r="O96" s="1"/>
      <c r="P96" s="1"/>
      <c r="Q96" s="1"/>
      <c r="R96" s="1"/>
      <c r="S96" s="1"/>
      <c r="T96" s="1"/>
      <c r="U96" s="1"/>
      <c r="V96" s="1"/>
      <c r="W96" s="1"/>
    </row>
    <row r="97" spans="1:23" ht="12.75" customHeight="1" x14ac:dyDescent="0.3">
      <c r="A97" s="1"/>
      <c r="B97" s="1"/>
      <c r="C97" s="1"/>
      <c r="D97" s="1"/>
      <c r="E97" s="1"/>
      <c r="F97" s="1"/>
      <c r="G97" s="1"/>
      <c r="H97" s="1"/>
      <c r="I97" s="1"/>
      <c r="J97" s="1"/>
      <c r="K97" s="1"/>
      <c r="L97" s="1"/>
      <c r="M97" s="1"/>
      <c r="N97" s="1"/>
      <c r="O97" s="1"/>
      <c r="P97" s="1"/>
      <c r="Q97" s="1"/>
      <c r="R97" s="1"/>
      <c r="S97" s="1"/>
      <c r="T97" s="1"/>
      <c r="U97" s="1"/>
      <c r="V97" s="1"/>
      <c r="W97" s="1"/>
    </row>
    <row r="98" spans="1:23" ht="12.75" customHeight="1" x14ac:dyDescent="0.3">
      <c r="A98" s="1"/>
      <c r="B98" s="1"/>
      <c r="C98" s="1"/>
      <c r="D98" s="1"/>
      <c r="E98" s="1"/>
      <c r="F98" s="1"/>
      <c r="G98" s="1"/>
      <c r="H98" s="1"/>
      <c r="I98" s="1"/>
      <c r="J98" s="1"/>
      <c r="K98" s="1"/>
      <c r="L98" s="1"/>
      <c r="M98" s="1"/>
      <c r="N98" s="1"/>
      <c r="O98" s="1"/>
      <c r="P98" s="1"/>
      <c r="Q98" s="1"/>
      <c r="R98" s="1"/>
      <c r="S98" s="1"/>
      <c r="T98" s="1"/>
      <c r="U98" s="1"/>
      <c r="V98" s="1"/>
      <c r="W98" s="1"/>
    </row>
    <row r="99" spans="1:23" ht="12.75" customHeight="1" x14ac:dyDescent="0.3">
      <c r="A99" s="1"/>
      <c r="B99" s="1"/>
      <c r="C99" s="1"/>
      <c r="D99" s="1"/>
      <c r="E99" s="1"/>
      <c r="F99" s="1"/>
      <c r="G99" s="1"/>
      <c r="H99" s="1"/>
      <c r="I99" s="1"/>
      <c r="J99" s="1"/>
      <c r="K99" s="1"/>
      <c r="L99" s="1"/>
      <c r="M99" s="1"/>
      <c r="N99" s="1"/>
      <c r="O99" s="1"/>
      <c r="P99" s="1"/>
      <c r="Q99" s="1"/>
      <c r="R99" s="1"/>
      <c r="S99" s="1"/>
      <c r="T99" s="1"/>
      <c r="U99" s="1"/>
      <c r="V99" s="1"/>
      <c r="W99" s="1"/>
    </row>
    <row r="100" spans="1:23" ht="12.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row>
    <row r="101" spans="1:23" ht="12.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row>
    <row r="102" spans="1:23" ht="12.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row>
    <row r="103" spans="1:23" ht="12.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row>
    <row r="104" spans="1:23" ht="12.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row>
    <row r="105" spans="1:23" ht="12.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row>
    <row r="106" spans="1:23" ht="12.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row>
    <row r="107" spans="1:23" ht="12.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row>
    <row r="108" spans="1:23" ht="12.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row>
    <row r="109" spans="1:23" ht="12.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row>
    <row r="110" spans="1:23" ht="12.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row>
    <row r="111" spans="1:23" ht="12.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row>
    <row r="112" spans="1:23" ht="12.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row>
    <row r="113" spans="1:23" ht="12.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row>
    <row r="114" spans="1:23" ht="12.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row>
    <row r="115" spans="1:23" ht="12.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row>
    <row r="116" spans="1:23" ht="12.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row>
    <row r="117" spans="1:23" ht="12.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row>
    <row r="118" spans="1:23" ht="12.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row>
    <row r="119" spans="1:23" ht="12.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row>
    <row r="120" spans="1:23" ht="12.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row>
    <row r="121" spans="1:23" ht="12.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row>
    <row r="122" spans="1:23" ht="12.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row>
    <row r="123" spans="1:23" ht="12.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row>
    <row r="124" spans="1:23" ht="12.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row>
    <row r="125" spans="1:23" ht="12.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row>
    <row r="126" spans="1:23" ht="12.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row>
    <row r="127" spans="1:23" ht="12.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row>
    <row r="128" spans="1:23" ht="12.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row>
    <row r="129" spans="1:23" ht="12.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row>
    <row r="130" spans="1:23" ht="12.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row>
    <row r="131" spans="1:23" ht="12.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row>
    <row r="132" spans="1:23" ht="12.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row>
    <row r="133" spans="1:23" ht="12.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row>
    <row r="134" spans="1:23" ht="12.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row>
    <row r="135" spans="1:23" ht="12.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row>
    <row r="136" spans="1:23" ht="12.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row>
    <row r="137" spans="1:23" ht="12.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row>
    <row r="138" spans="1:23" ht="12.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row>
    <row r="139" spans="1:23" ht="12.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row>
    <row r="140" spans="1:23" ht="12.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row>
    <row r="141" spans="1:23" ht="12.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row>
    <row r="142" spans="1:23" ht="12.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row>
    <row r="143" spans="1:23" ht="12.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row>
    <row r="144" spans="1:23" ht="12.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row>
    <row r="145" spans="1:23" ht="12.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row>
    <row r="146" spans="1:23" ht="12.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row>
    <row r="147" spans="1:23" ht="12.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row>
    <row r="148" spans="1:23" ht="12.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row>
    <row r="149" spans="1:23" ht="12.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row>
    <row r="150" spans="1:23" ht="12.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row>
    <row r="151" spans="1:23" ht="12.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row>
    <row r="152" spans="1:23" ht="12.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row>
    <row r="153" spans="1:23" ht="12.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row>
    <row r="154" spans="1:23" ht="12.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row>
    <row r="155" spans="1:23" ht="12.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row>
    <row r="156" spans="1:23" ht="12.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row>
    <row r="157" spans="1:23" ht="12.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row>
    <row r="158" spans="1:23" ht="12.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row>
    <row r="159" spans="1:23" ht="12.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row>
    <row r="160" spans="1:23" ht="12.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row>
    <row r="161" spans="1:23" ht="12.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row>
    <row r="162" spans="1:23" ht="12.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row>
    <row r="163" spans="1:23" ht="12.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row>
    <row r="164" spans="1:23" ht="12.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row>
    <row r="165" spans="1:23" ht="12.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row>
    <row r="166" spans="1:23" ht="12.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row>
    <row r="167" spans="1:23" ht="12.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row>
    <row r="168" spans="1:23" ht="12.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row>
    <row r="169" spans="1:23" ht="12.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row>
    <row r="170" spans="1:23" ht="12.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row>
    <row r="171" spans="1:23" ht="12.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row>
    <row r="172" spans="1:23" ht="12.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row>
    <row r="173" spans="1:23" ht="12.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row>
    <row r="174" spans="1:23" ht="12.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row>
    <row r="175" spans="1:23" ht="12.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row>
    <row r="176" spans="1:23" ht="12.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row>
    <row r="177" spans="1:23" ht="12.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row>
    <row r="178" spans="1:23" ht="12.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row>
    <row r="179" spans="1:23" ht="12.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row>
    <row r="180" spans="1:23" ht="12.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row>
    <row r="181" spans="1:23" ht="12.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row>
    <row r="182" spans="1:23" ht="12.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row>
    <row r="183" spans="1:23" ht="12.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row>
    <row r="184" spans="1:23" ht="12.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row>
    <row r="185" spans="1:23" ht="12.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row>
    <row r="186" spans="1:23" ht="12.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row>
    <row r="187" spans="1:23" ht="12.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row>
    <row r="188" spans="1:23" ht="12.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row>
    <row r="189" spans="1:23" ht="12.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row>
    <row r="190" spans="1:23" ht="12.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row>
    <row r="191" spans="1:23" ht="12.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row>
    <row r="192" spans="1:23" ht="12.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row>
    <row r="193" spans="1:23" ht="12.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row>
    <row r="194" spans="1:23" ht="12.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row>
    <row r="195" spans="1:23" ht="12.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row>
    <row r="196" spans="1:23" ht="12.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row>
    <row r="197" spans="1:23" ht="12.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row>
    <row r="198" spans="1:23" ht="12.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row>
    <row r="199" spans="1:23" ht="12.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row>
    <row r="200" spans="1:23" ht="12.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row>
    <row r="201" spans="1:23" ht="12.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row>
    <row r="202" spans="1:23" ht="12.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row>
    <row r="203" spans="1:23" ht="12.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row>
    <row r="204" spans="1:23" ht="12.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row>
    <row r="205" spans="1:23" ht="12.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row>
    <row r="206" spans="1:23" ht="12.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row>
    <row r="207" spans="1:23" ht="12.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row>
    <row r="208" spans="1:23" ht="12.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row>
    <row r="209" spans="1:23" ht="12.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row>
    <row r="210" spans="1:23" ht="12.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row>
    <row r="211" spans="1:23" ht="12.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row>
    <row r="212" spans="1:23" ht="12.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row>
    <row r="213" spans="1:23" ht="12.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row>
    <row r="214" spans="1:23" ht="12.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row>
    <row r="215" spans="1:23" ht="12.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row>
    <row r="216" spans="1:23" ht="12.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row>
    <row r="217" spans="1:23" ht="12.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row>
    <row r="218" spans="1:23" ht="12.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row>
    <row r="219" spans="1:23" ht="12.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row>
    <row r="220" spans="1:23" ht="12.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row>
    <row r="221" spans="1:23" ht="12.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row>
    <row r="222" spans="1:23" ht="12.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row>
    <row r="223" spans="1:23" ht="12.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row>
    <row r="224" spans="1:23" ht="12.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row>
    <row r="225" spans="1:23" ht="12.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row>
    <row r="226" spans="1:23" ht="12.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row>
    <row r="227" spans="1:23" ht="12.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row>
    <row r="228" spans="1:23" ht="12.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row>
    <row r="229" spans="1:23" ht="12.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row>
    <row r="230" spans="1:23" ht="12.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row>
    <row r="231" spans="1:23" ht="12.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row>
    <row r="232" spans="1:23" ht="12.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row>
    <row r="233" spans="1:23" ht="12.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row>
    <row r="234" spans="1:23" ht="12.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row>
    <row r="235" spans="1:23" ht="12.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row>
    <row r="236" spans="1:23" ht="12.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row>
    <row r="237" spans="1:23" ht="12.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row>
    <row r="238" spans="1:23" ht="12.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row>
    <row r="239" spans="1:23" ht="12.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row>
    <row r="240" spans="1:23" ht="12.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row>
    <row r="241" spans="1:23" ht="12.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row>
    <row r="242" spans="1:23" ht="12.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row>
    <row r="243" spans="1:23" ht="12.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row>
    <row r="244" spans="1:23" ht="12.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row>
    <row r="245" spans="1:23" ht="15.75" customHeight="1" x14ac:dyDescent="0.25"/>
    <row r="246" spans="1:23" ht="15.75" customHeight="1" x14ac:dyDescent="0.25"/>
    <row r="247" spans="1:23" ht="15.75" customHeight="1" x14ac:dyDescent="0.25"/>
    <row r="248" spans="1:23" ht="15.75" customHeight="1" x14ac:dyDescent="0.25"/>
    <row r="249" spans="1:23" ht="15.75" customHeight="1" x14ac:dyDescent="0.25"/>
    <row r="250" spans="1:23" ht="15.75" customHeight="1" x14ac:dyDescent="0.25"/>
    <row r="251" spans="1:23" ht="15.75" customHeight="1" x14ac:dyDescent="0.25"/>
    <row r="252" spans="1:23" ht="15.75" customHeight="1" x14ac:dyDescent="0.25"/>
    <row r="253" spans="1:23" ht="15.75" customHeight="1" x14ac:dyDescent="0.25"/>
    <row r="254" spans="1:23" ht="15.75" customHeight="1" x14ac:dyDescent="0.25"/>
    <row r="255" spans="1:23" ht="15.75" customHeight="1" x14ac:dyDescent="0.25"/>
    <row r="256" spans="1:23"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1">
    <mergeCell ref="B10:C10"/>
    <mergeCell ref="J10:K10"/>
    <mergeCell ref="A11:B11"/>
    <mergeCell ref="A19:B19"/>
    <mergeCell ref="H26:L26"/>
    <mergeCell ref="H30:L30"/>
    <mergeCell ref="H31:L31"/>
    <mergeCell ref="H32:L32"/>
    <mergeCell ref="H33:L33"/>
    <mergeCell ref="H7:L7"/>
    <mergeCell ref="H8:L8"/>
    <mergeCell ref="H5:L5"/>
    <mergeCell ref="H6:L6"/>
    <mergeCell ref="H27:L27"/>
    <mergeCell ref="H28:L28"/>
    <mergeCell ref="H29:L29"/>
    <mergeCell ref="A1:F1"/>
    <mergeCell ref="H1:L1"/>
    <mergeCell ref="H2:L2"/>
    <mergeCell ref="H3:L3"/>
    <mergeCell ref="H4:L4"/>
  </mergeCells>
  <dataValidations count="1">
    <dataValidation type="list" allowBlank="1" showErrorMessage="1" sqref="D2 J10" xr:uid="{00000000-0002-0000-0000-000000000000}">
      <formula1>"1,2,3"</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00"/>
  <sheetViews>
    <sheetView workbookViewId="0"/>
  </sheetViews>
  <sheetFormatPr defaultColWidth="12.6640625" defaultRowHeight="15" customHeight="1" x14ac:dyDescent="0.25"/>
  <cols>
    <col min="1" max="1" width="71.6640625" customWidth="1"/>
    <col min="2" max="2" width="20.109375" customWidth="1"/>
    <col min="3" max="3" width="12.44140625" customWidth="1"/>
    <col min="4" max="4" width="18.6640625" customWidth="1"/>
    <col min="5" max="5" width="38.109375" customWidth="1"/>
    <col min="6" max="6" width="28.109375" customWidth="1"/>
    <col min="7" max="7" width="30.6640625" customWidth="1"/>
    <col min="8" max="25" width="10.6640625" customWidth="1"/>
  </cols>
  <sheetData>
    <row r="1" spans="1:25" ht="18.75" customHeight="1" x14ac:dyDescent="0.3">
      <c r="A1" s="42"/>
      <c r="B1" s="42"/>
      <c r="C1" s="43"/>
      <c r="D1" s="115" t="s">
        <v>28</v>
      </c>
      <c r="E1" s="116"/>
      <c r="F1" s="116"/>
      <c r="G1" s="116"/>
      <c r="H1" s="42"/>
      <c r="I1" s="42"/>
      <c r="J1" s="42"/>
      <c r="K1" s="42"/>
      <c r="L1" s="42"/>
      <c r="M1" s="42"/>
      <c r="N1" s="42"/>
      <c r="O1" s="42"/>
      <c r="P1" s="42"/>
      <c r="Q1" s="42"/>
      <c r="R1" s="42"/>
      <c r="S1" s="42"/>
      <c r="T1" s="42"/>
      <c r="U1" s="42"/>
      <c r="V1" s="42"/>
      <c r="W1" s="42"/>
      <c r="X1" s="42"/>
      <c r="Y1" s="42"/>
    </row>
    <row r="2" spans="1:25" ht="18.75" customHeight="1" x14ac:dyDescent="0.3">
      <c r="A2" s="117" t="s">
        <v>29</v>
      </c>
      <c r="B2" s="118"/>
      <c r="C2" s="44"/>
      <c r="D2" s="44"/>
      <c r="E2" s="45" t="s">
        <v>30</v>
      </c>
      <c r="F2" s="45" t="s">
        <v>31</v>
      </c>
      <c r="G2" s="45" t="s">
        <v>32</v>
      </c>
      <c r="H2" s="42"/>
      <c r="I2" s="42"/>
      <c r="J2" s="42"/>
      <c r="K2" s="42"/>
      <c r="L2" s="42"/>
      <c r="M2" s="42"/>
      <c r="N2" s="42"/>
      <c r="O2" s="42"/>
      <c r="P2" s="42"/>
      <c r="Q2" s="42"/>
      <c r="R2" s="42"/>
      <c r="S2" s="42"/>
      <c r="T2" s="42"/>
      <c r="U2" s="42"/>
      <c r="V2" s="42"/>
      <c r="W2" s="42"/>
      <c r="X2" s="42"/>
      <c r="Y2" s="42"/>
    </row>
    <row r="3" spans="1:25" ht="63.75" customHeight="1" x14ac:dyDescent="0.25">
      <c r="A3" s="46" t="s">
        <v>33</v>
      </c>
      <c r="B3" s="46" t="s">
        <v>34</v>
      </c>
      <c r="C3" s="46" t="s">
        <v>35</v>
      </c>
      <c r="D3" s="47" t="s">
        <v>36</v>
      </c>
      <c r="E3" s="47" t="s">
        <v>37</v>
      </c>
      <c r="F3" s="47" t="s">
        <v>38</v>
      </c>
      <c r="G3" s="47" t="s">
        <v>39</v>
      </c>
      <c r="I3" s="48"/>
      <c r="J3" s="48"/>
      <c r="K3" s="48"/>
      <c r="L3" s="48"/>
      <c r="M3" s="48"/>
      <c r="N3" s="48"/>
      <c r="O3" s="48"/>
      <c r="P3" s="48"/>
      <c r="Q3" s="48"/>
      <c r="R3" s="48"/>
      <c r="S3" s="48"/>
      <c r="T3" s="48"/>
      <c r="U3" s="48"/>
      <c r="V3" s="48"/>
      <c r="W3" s="48"/>
      <c r="X3" s="48"/>
      <c r="Y3" s="48"/>
    </row>
    <row r="4" spans="1:25" ht="18.75" customHeight="1" x14ac:dyDescent="0.3">
      <c r="A4" s="49" t="s">
        <v>40</v>
      </c>
      <c r="B4" s="50"/>
      <c r="C4" s="51" t="s">
        <v>41</v>
      </c>
      <c r="D4" s="52">
        <v>300</v>
      </c>
      <c r="E4" s="53">
        <f ca="1">IFERROR(__xludf.DUMMYFUNCTION("IF(VALUE(REGEXREPLACE(TO_TEXT(INDEX(B:B,ROW())),""[^\d\.\-]"",""""))=0,0,IF(REGEXMATCH(UPPER(TO_TEXT(INDEX(C:C,ROW()))),""ROOF|SQ""),VALUE(REGEXREPLACE(TO_TEXT(INDEX(B:B,ROW())),""[^\d\.\-]"",""""))/100*VALUE(REGEXREPLACE(TO_TEXT(INDEX(D:D,ROW())),""[^\d\"&amp;".\-]"","""")),VALUE(REGEXREPLACE(TO_TEXT(INDEX(B:B,ROW())),""[^\d\.\-]"",""""))*VALUE(REGEXREPLACE(TO_TEXT(INDEX(D:D,ROW())),""[^\d\.\-]"",""""))))"),0)</f>
        <v>0</v>
      </c>
      <c r="F4" s="53">
        <f t="shared" ref="F4:F47" ca="1" si="0">IF(E4&gt;0,ROUND(E4*1.05,2),0)</f>
        <v>0</v>
      </c>
      <c r="G4" s="53">
        <f t="shared" ref="G4:G47" ca="1" si="1">IF(E4&gt;0,ROUND(E4*1.155,2),0)</f>
        <v>0</v>
      </c>
      <c r="I4" s="51"/>
      <c r="J4" s="51"/>
      <c r="K4" s="51"/>
      <c r="L4" s="51"/>
      <c r="M4" s="51"/>
      <c r="N4" s="51"/>
      <c r="O4" s="51"/>
      <c r="P4" s="51"/>
      <c r="Q4" s="51"/>
      <c r="R4" s="51"/>
      <c r="S4" s="51"/>
      <c r="T4" s="51"/>
      <c r="U4" s="51"/>
      <c r="V4" s="51"/>
      <c r="W4" s="51"/>
      <c r="X4" s="51"/>
      <c r="Y4" s="51"/>
    </row>
    <row r="5" spans="1:25" ht="18.75" customHeight="1" x14ac:dyDescent="0.3">
      <c r="A5" s="49" t="s">
        <v>42</v>
      </c>
      <c r="B5" s="50"/>
      <c r="C5" s="51" t="s">
        <v>43</v>
      </c>
      <c r="D5" s="54">
        <v>6</v>
      </c>
      <c r="E5" s="53">
        <f ca="1">IFERROR(__xludf.DUMMYFUNCTION("IF(VALUE(REGEXREPLACE(TO_TEXT(INDEX(B:B,ROW())),""[^\d\.\-]"",""""))=0,0,IF(REGEXMATCH(UPPER(TO_TEXT(INDEX(C:C,ROW()))),""ROOF|SQ""),VALUE(REGEXREPLACE(TO_TEXT(INDEX(B:B,ROW())),""[^\d\.\-]"",""""))/100*VALUE(REGEXREPLACE(TO_TEXT(INDEX(D:D,ROW())),""[^\d\"&amp;".\-]"","""")),VALUE(REGEXREPLACE(TO_TEXT(INDEX(B:B,ROW())),""[^\d\.\-]"",""""))*VALUE(REGEXREPLACE(TO_TEXT(INDEX(D:D,ROW())),""[^\d\.\-]"",""""))))"),0)</f>
        <v>0</v>
      </c>
      <c r="F5" s="53">
        <f t="shared" ca="1" si="0"/>
        <v>0</v>
      </c>
      <c r="G5" s="53">
        <f t="shared" ca="1" si="1"/>
        <v>0</v>
      </c>
      <c r="I5" s="51"/>
      <c r="J5" s="51"/>
      <c r="K5" s="51"/>
      <c r="L5" s="51"/>
      <c r="M5" s="51"/>
      <c r="N5" s="51"/>
      <c r="O5" s="51"/>
      <c r="P5" s="51"/>
      <c r="Q5" s="51"/>
      <c r="R5" s="51"/>
      <c r="S5" s="51"/>
      <c r="T5" s="51"/>
      <c r="U5" s="51"/>
      <c r="V5" s="51"/>
      <c r="W5" s="51"/>
      <c r="X5" s="51"/>
      <c r="Y5" s="51"/>
    </row>
    <row r="6" spans="1:25" ht="18.75" customHeight="1" x14ac:dyDescent="0.3">
      <c r="A6" s="49" t="s">
        <v>44</v>
      </c>
      <c r="B6" s="50"/>
      <c r="C6" s="51" t="s">
        <v>45</v>
      </c>
      <c r="D6" s="54">
        <v>4</v>
      </c>
      <c r="E6" s="53">
        <f ca="1">IFERROR(__xludf.DUMMYFUNCTION("IF(VALUE(REGEXREPLACE(TO_TEXT(INDEX(B:B,ROW())),""[^\d\.\-]"",""""))=0,0,IF(REGEXMATCH(UPPER(TO_TEXT(INDEX(C:C,ROW()))),""ROOF|SQ""),VALUE(REGEXREPLACE(TO_TEXT(INDEX(B:B,ROW())),""[^\d\.\-]"",""""))/100*VALUE(REGEXREPLACE(TO_TEXT(INDEX(D:D,ROW())),""[^\d\"&amp;".\-]"","""")),VALUE(REGEXREPLACE(TO_TEXT(INDEX(B:B,ROW())),""[^\d\.\-]"",""""))*VALUE(REGEXREPLACE(TO_TEXT(INDEX(D:D,ROW())),""[^\d\.\-]"",""""))))"),0)</f>
        <v>0</v>
      </c>
      <c r="F6" s="53">
        <f t="shared" ca="1" si="0"/>
        <v>0</v>
      </c>
      <c r="G6" s="53">
        <f t="shared" ca="1" si="1"/>
        <v>0</v>
      </c>
      <c r="I6" s="51"/>
      <c r="J6" s="51"/>
      <c r="K6" s="51"/>
      <c r="L6" s="51"/>
      <c r="M6" s="51"/>
      <c r="N6" s="51"/>
      <c r="O6" s="51"/>
      <c r="P6" s="51"/>
      <c r="Q6" s="51"/>
      <c r="R6" s="51"/>
      <c r="S6" s="51"/>
      <c r="T6" s="51"/>
      <c r="U6" s="51"/>
      <c r="V6" s="51"/>
      <c r="W6" s="51"/>
      <c r="X6" s="51"/>
      <c r="Y6" s="51"/>
    </row>
    <row r="7" spans="1:25" ht="18.75" customHeight="1" x14ac:dyDescent="0.3">
      <c r="A7" s="49" t="s">
        <v>46</v>
      </c>
      <c r="B7" s="50"/>
      <c r="C7" s="51" t="s">
        <v>45</v>
      </c>
      <c r="D7" s="54">
        <v>4</v>
      </c>
      <c r="E7" s="53">
        <f ca="1">IFERROR(__xludf.DUMMYFUNCTION("IF(VALUE(REGEXREPLACE(TO_TEXT(INDEX(B:B,ROW())),""[^\d\.\-]"",""""))=0,0,IF(REGEXMATCH(UPPER(TO_TEXT(INDEX(C:C,ROW()))),""ROOF|SQ""),VALUE(REGEXREPLACE(TO_TEXT(INDEX(B:B,ROW())),""[^\d\.\-]"",""""))/100*VALUE(REGEXREPLACE(TO_TEXT(INDEX(D:D,ROW())),""[^\d\"&amp;".\-]"","""")),VALUE(REGEXREPLACE(TO_TEXT(INDEX(B:B,ROW())),""[^\d\.\-]"",""""))*VALUE(REGEXREPLACE(TO_TEXT(INDEX(D:D,ROW())),""[^\d\.\-]"",""""))))"),0)</f>
        <v>0</v>
      </c>
      <c r="F7" s="53">
        <f t="shared" ca="1" si="0"/>
        <v>0</v>
      </c>
      <c r="G7" s="53">
        <f t="shared" ca="1" si="1"/>
        <v>0</v>
      </c>
      <c r="I7" s="51"/>
      <c r="J7" s="51"/>
      <c r="K7" s="51"/>
      <c r="L7" s="51"/>
      <c r="M7" s="51"/>
      <c r="N7" s="51"/>
      <c r="O7" s="51"/>
      <c r="P7" s="51"/>
      <c r="Q7" s="51"/>
      <c r="R7" s="51"/>
      <c r="S7" s="51"/>
      <c r="T7" s="51"/>
      <c r="U7" s="51"/>
      <c r="V7" s="51"/>
      <c r="W7" s="51"/>
      <c r="X7" s="51"/>
      <c r="Y7" s="51"/>
    </row>
    <row r="8" spans="1:25" ht="18.75" customHeight="1" x14ac:dyDescent="0.3">
      <c r="A8" s="49" t="s">
        <v>47</v>
      </c>
      <c r="B8" s="50"/>
      <c r="C8" s="51" t="s">
        <v>45</v>
      </c>
      <c r="D8" s="54">
        <v>4</v>
      </c>
      <c r="E8" s="53">
        <f ca="1">IFERROR(__xludf.DUMMYFUNCTION("IF(VALUE(REGEXREPLACE(TO_TEXT(INDEX(B:B,ROW())),""[^\d\.\-]"",""""))=0,0,IF(REGEXMATCH(UPPER(TO_TEXT(INDEX(C:C,ROW()))),""ROOF|SQ""),VALUE(REGEXREPLACE(TO_TEXT(INDEX(B:B,ROW())),""[^\d\.\-]"",""""))/100*VALUE(REGEXREPLACE(TO_TEXT(INDEX(D:D,ROW())),""[^\d\"&amp;".\-]"","""")),VALUE(REGEXREPLACE(TO_TEXT(INDEX(B:B,ROW())),""[^\d\.\-]"",""""))*VALUE(REGEXREPLACE(TO_TEXT(INDEX(D:D,ROW())),""[^\d\.\-]"",""""))))"),0)</f>
        <v>0</v>
      </c>
      <c r="F8" s="53">
        <f t="shared" ca="1" si="0"/>
        <v>0</v>
      </c>
      <c r="G8" s="53">
        <f t="shared" ca="1" si="1"/>
        <v>0</v>
      </c>
      <c r="I8" s="51"/>
      <c r="J8" s="51"/>
      <c r="K8" s="51"/>
      <c r="L8" s="51"/>
      <c r="M8" s="51"/>
      <c r="N8" s="51"/>
      <c r="O8" s="51"/>
      <c r="P8" s="51"/>
      <c r="Q8" s="51"/>
      <c r="R8" s="51"/>
      <c r="S8" s="51"/>
      <c r="T8" s="51"/>
      <c r="U8" s="51"/>
      <c r="V8" s="51"/>
      <c r="W8" s="51"/>
      <c r="X8" s="51"/>
      <c r="Y8" s="51"/>
    </row>
    <row r="9" spans="1:25" ht="18.75" customHeight="1" x14ac:dyDescent="0.3">
      <c r="A9" s="49" t="s">
        <v>48</v>
      </c>
      <c r="B9" s="50"/>
      <c r="C9" s="51" t="s">
        <v>49</v>
      </c>
      <c r="D9" s="54">
        <v>450</v>
      </c>
      <c r="E9" s="53">
        <f ca="1">IFERROR(__xludf.DUMMYFUNCTION("IF(VALUE(REGEXREPLACE(TO_TEXT(INDEX(B:B,ROW())),""[^\d\.\-]"",""""))=0,0,IF(REGEXMATCH(UPPER(TO_TEXT(INDEX(C:C,ROW()))),""ROOF|SQ""),VALUE(REGEXREPLACE(TO_TEXT(INDEX(B:B,ROW())),""[^\d\.\-]"",""""))/100*VALUE(REGEXREPLACE(TO_TEXT(INDEX(D:D,ROW())),""[^\d\"&amp;".\-]"","""")),VALUE(REGEXREPLACE(TO_TEXT(INDEX(B:B,ROW())),""[^\d\.\-]"",""""))*VALUE(REGEXREPLACE(TO_TEXT(INDEX(D:D,ROW())),""[^\d\.\-]"",""""))))"),0)</f>
        <v>0</v>
      </c>
      <c r="F9" s="53">
        <f t="shared" ca="1" si="0"/>
        <v>0</v>
      </c>
      <c r="G9" s="53">
        <f t="shared" ca="1" si="1"/>
        <v>0</v>
      </c>
      <c r="I9" s="51"/>
      <c r="J9" s="51"/>
      <c r="K9" s="51"/>
      <c r="L9" s="51"/>
      <c r="M9" s="51"/>
      <c r="N9" s="51"/>
      <c r="O9" s="51"/>
      <c r="P9" s="51"/>
      <c r="Q9" s="51"/>
      <c r="R9" s="51"/>
      <c r="S9" s="51"/>
      <c r="T9" s="51"/>
      <c r="U9" s="51"/>
      <c r="V9" s="51"/>
      <c r="W9" s="51"/>
      <c r="X9" s="51"/>
      <c r="Y9" s="51"/>
    </row>
    <row r="10" spans="1:25" ht="18.75" customHeight="1" x14ac:dyDescent="0.3">
      <c r="A10" s="49" t="s">
        <v>50</v>
      </c>
      <c r="B10" s="50"/>
      <c r="C10" s="51" t="s">
        <v>49</v>
      </c>
      <c r="D10" s="54">
        <v>1200</v>
      </c>
      <c r="E10" s="53">
        <f ca="1">IFERROR(__xludf.DUMMYFUNCTION("IF(VALUE(REGEXREPLACE(TO_TEXT(INDEX(B:B,ROW())),""[^\d\.\-]"",""""))=0,0,IF(REGEXMATCH(UPPER(TO_TEXT(INDEX(C:C,ROW()))),""ROOF|SQ""),VALUE(REGEXREPLACE(TO_TEXT(INDEX(B:B,ROW())),""[^\d\.\-]"",""""))/100*VALUE(REGEXREPLACE(TO_TEXT(INDEX(D:D,ROW())),""[^\d\"&amp;".\-]"","""")),VALUE(REGEXREPLACE(TO_TEXT(INDEX(B:B,ROW())),""[^\d\.\-]"",""""))*VALUE(REGEXREPLACE(TO_TEXT(INDEX(D:D,ROW())),""[^\d\.\-]"",""""))))"),0)</f>
        <v>0</v>
      </c>
      <c r="F10" s="53">
        <f t="shared" ca="1" si="0"/>
        <v>0</v>
      </c>
      <c r="G10" s="53">
        <f t="shared" ca="1" si="1"/>
        <v>0</v>
      </c>
      <c r="I10" s="51"/>
      <c r="J10" s="51"/>
      <c r="K10" s="51"/>
      <c r="L10" s="51"/>
      <c r="M10" s="51"/>
      <c r="N10" s="51"/>
      <c r="O10" s="51"/>
      <c r="P10" s="51"/>
      <c r="Q10" s="51"/>
      <c r="R10" s="51"/>
      <c r="S10" s="51"/>
      <c r="T10" s="51"/>
      <c r="U10" s="51"/>
      <c r="V10" s="51"/>
      <c r="W10" s="51"/>
      <c r="X10" s="51"/>
      <c r="Y10" s="51"/>
    </row>
    <row r="11" spans="1:25" ht="18.75" customHeight="1" x14ac:dyDescent="0.3">
      <c r="A11" s="49" t="s">
        <v>51</v>
      </c>
      <c r="B11" s="50"/>
      <c r="C11" s="51" t="s">
        <v>49</v>
      </c>
      <c r="D11" s="54">
        <v>750</v>
      </c>
      <c r="E11" s="53">
        <f ca="1">IFERROR(__xludf.DUMMYFUNCTION("IF(VALUE(REGEXREPLACE(TO_TEXT(INDEX(B:B,ROW())),""[^\d\.\-]"",""""))=0,0,IF(REGEXMATCH(UPPER(TO_TEXT(INDEX(C:C,ROW()))),""ROOF|SQ""),VALUE(REGEXREPLACE(TO_TEXT(INDEX(B:B,ROW())),""[^\d\.\-]"",""""))/100*VALUE(REGEXREPLACE(TO_TEXT(INDEX(D:D,ROW())),""[^\d\"&amp;".\-]"","""")),VALUE(REGEXREPLACE(TO_TEXT(INDEX(B:B,ROW())),""[^\d\.\-]"",""""))*VALUE(REGEXREPLACE(TO_TEXT(INDEX(D:D,ROW())),""[^\d\.\-]"",""""))))"),0)</f>
        <v>0</v>
      </c>
      <c r="F11" s="53">
        <f t="shared" ca="1" si="0"/>
        <v>0</v>
      </c>
      <c r="G11" s="53">
        <f t="shared" ca="1" si="1"/>
        <v>0</v>
      </c>
      <c r="I11" s="51"/>
      <c r="J11" s="51"/>
      <c r="K11" s="51"/>
      <c r="L11" s="51"/>
      <c r="M11" s="51"/>
      <c r="N11" s="51"/>
      <c r="O11" s="51"/>
      <c r="P11" s="51"/>
      <c r="Q11" s="51"/>
      <c r="R11" s="51"/>
      <c r="S11" s="51"/>
      <c r="T11" s="51"/>
      <c r="U11" s="51"/>
      <c r="V11" s="51"/>
      <c r="W11" s="51"/>
      <c r="X11" s="51"/>
      <c r="Y11" s="51"/>
    </row>
    <row r="12" spans="1:25" ht="18.75" customHeight="1" x14ac:dyDescent="0.3">
      <c r="A12" s="49" t="s">
        <v>52</v>
      </c>
      <c r="B12" s="50"/>
      <c r="C12" s="51" t="s">
        <v>49</v>
      </c>
      <c r="D12" s="54">
        <v>500</v>
      </c>
      <c r="E12" s="53">
        <f ca="1">IFERROR(__xludf.DUMMYFUNCTION("IF(VALUE(REGEXREPLACE(TO_TEXT(INDEX(B:B,ROW())),""[^\d\.\-]"",""""))=0,0,IF(REGEXMATCH(UPPER(TO_TEXT(INDEX(C:C,ROW()))),""ROOF|SQ""),VALUE(REGEXREPLACE(TO_TEXT(INDEX(B:B,ROW())),""[^\d\.\-]"",""""))/100*VALUE(REGEXREPLACE(TO_TEXT(INDEX(D:D,ROW())),""[^\d\"&amp;".\-]"","""")),VALUE(REGEXREPLACE(TO_TEXT(INDEX(B:B,ROW())),""[^\d\.\-]"",""""))*VALUE(REGEXREPLACE(TO_TEXT(INDEX(D:D,ROW())),""[^\d\.\-]"",""""))))"),0)</f>
        <v>0</v>
      </c>
      <c r="F12" s="53">
        <f t="shared" ca="1" si="0"/>
        <v>0</v>
      </c>
      <c r="G12" s="53">
        <f t="shared" ca="1" si="1"/>
        <v>0</v>
      </c>
      <c r="I12" s="51"/>
      <c r="J12" s="51"/>
      <c r="K12" s="51"/>
      <c r="L12" s="51"/>
      <c r="M12" s="51"/>
      <c r="N12" s="51"/>
      <c r="O12" s="51"/>
      <c r="P12" s="51"/>
      <c r="Q12" s="51"/>
      <c r="R12" s="51"/>
      <c r="S12" s="51"/>
      <c r="T12" s="51"/>
      <c r="U12" s="51"/>
      <c r="V12" s="51"/>
      <c r="W12" s="51"/>
      <c r="X12" s="51"/>
      <c r="Y12" s="51"/>
    </row>
    <row r="13" spans="1:25" ht="18.75" customHeight="1" x14ac:dyDescent="0.3">
      <c r="A13" s="49" t="s">
        <v>53</v>
      </c>
      <c r="B13" s="50"/>
      <c r="C13" s="51" t="s">
        <v>49</v>
      </c>
      <c r="D13" s="54">
        <v>750</v>
      </c>
      <c r="E13" s="53">
        <f ca="1">IFERROR(__xludf.DUMMYFUNCTION("IF(VALUE(REGEXREPLACE(TO_TEXT(INDEX(B:B,ROW())),""[^\d\.\-]"",""""))=0,0,IF(REGEXMATCH(UPPER(TO_TEXT(INDEX(C:C,ROW()))),""ROOF|SQ""),VALUE(REGEXREPLACE(TO_TEXT(INDEX(B:B,ROW())),""[^\d\.\-]"",""""))/100*VALUE(REGEXREPLACE(TO_TEXT(INDEX(D:D,ROW())),""[^\d\"&amp;".\-]"","""")),VALUE(REGEXREPLACE(TO_TEXT(INDEX(B:B,ROW())),""[^\d\.\-]"",""""))*VALUE(REGEXREPLACE(TO_TEXT(INDEX(D:D,ROW())),""[^\d\.\-]"",""""))))"),0)</f>
        <v>0</v>
      </c>
      <c r="F13" s="53">
        <f t="shared" ca="1" si="0"/>
        <v>0</v>
      </c>
      <c r="G13" s="53">
        <f t="shared" ca="1" si="1"/>
        <v>0</v>
      </c>
      <c r="I13" s="51"/>
      <c r="J13" s="51"/>
      <c r="K13" s="51"/>
      <c r="L13" s="51"/>
      <c r="M13" s="51"/>
      <c r="N13" s="51"/>
      <c r="O13" s="51"/>
      <c r="P13" s="51"/>
      <c r="Q13" s="51"/>
      <c r="R13" s="51"/>
      <c r="S13" s="51"/>
      <c r="T13" s="51"/>
      <c r="U13" s="51"/>
      <c r="V13" s="51"/>
      <c r="W13" s="51"/>
      <c r="X13" s="51"/>
      <c r="Y13" s="51"/>
    </row>
    <row r="14" spans="1:25" ht="18.75" customHeight="1" x14ac:dyDescent="0.3">
      <c r="A14" s="49" t="s">
        <v>54</v>
      </c>
      <c r="B14" s="50"/>
      <c r="C14" s="51" t="s">
        <v>49</v>
      </c>
      <c r="D14" s="54">
        <v>6500</v>
      </c>
      <c r="E14" s="53">
        <f ca="1">IFERROR(__xludf.DUMMYFUNCTION("IF(VALUE(REGEXREPLACE(TO_TEXT(INDEX(B:B,ROW())),""[^\d\.\-]"",""""))=0,0,IF(REGEXMATCH(UPPER(TO_TEXT(INDEX(C:C,ROW()))),""ROOF|SQ""),VALUE(REGEXREPLACE(TO_TEXT(INDEX(B:B,ROW())),""[^\d\.\-]"",""""))/100*VALUE(REGEXREPLACE(TO_TEXT(INDEX(D:D,ROW())),""[^\d\"&amp;".\-]"","""")),VALUE(REGEXREPLACE(TO_TEXT(INDEX(B:B,ROW())),""[^\d\.\-]"",""""))*VALUE(REGEXREPLACE(TO_TEXT(INDEX(D:D,ROW())),""[^\d\.\-]"",""""))))"),0)</f>
        <v>0</v>
      </c>
      <c r="F14" s="53">
        <f t="shared" ca="1" si="0"/>
        <v>0</v>
      </c>
      <c r="G14" s="53">
        <f t="shared" ca="1" si="1"/>
        <v>0</v>
      </c>
      <c r="I14" s="51"/>
      <c r="J14" s="51"/>
      <c r="K14" s="51"/>
      <c r="L14" s="51"/>
      <c r="M14" s="51"/>
      <c r="N14" s="51"/>
      <c r="O14" s="51"/>
      <c r="P14" s="51"/>
      <c r="Q14" s="51"/>
      <c r="R14" s="51"/>
      <c r="S14" s="51"/>
      <c r="T14" s="51"/>
      <c r="U14" s="51"/>
      <c r="V14" s="51"/>
      <c r="W14" s="51"/>
      <c r="X14" s="51"/>
      <c r="Y14" s="51"/>
    </row>
    <row r="15" spans="1:25" ht="18.75" customHeight="1" x14ac:dyDescent="0.3">
      <c r="A15" s="49" t="s">
        <v>55</v>
      </c>
      <c r="B15" s="50"/>
      <c r="C15" s="51" t="s">
        <v>49</v>
      </c>
      <c r="D15" s="54">
        <v>8000</v>
      </c>
      <c r="E15" s="53">
        <f ca="1">IFERROR(__xludf.DUMMYFUNCTION("IF(VALUE(REGEXREPLACE(TO_TEXT(INDEX(B:B,ROW())),""[^\d\.\-]"",""""))=0,0,IF(REGEXMATCH(UPPER(TO_TEXT(INDEX(C:C,ROW()))),""ROOF|SQ""),VALUE(REGEXREPLACE(TO_TEXT(INDEX(B:B,ROW())),""[^\d\.\-]"",""""))/100*VALUE(REGEXREPLACE(TO_TEXT(INDEX(D:D,ROW())),""[^\d\"&amp;".\-]"","""")),VALUE(REGEXREPLACE(TO_TEXT(INDEX(B:B,ROW())),""[^\d\.\-]"",""""))*VALUE(REGEXREPLACE(TO_TEXT(INDEX(D:D,ROW())),""[^\d\.\-]"",""""))))"),0)</f>
        <v>0</v>
      </c>
      <c r="F15" s="53">
        <f t="shared" ca="1" si="0"/>
        <v>0</v>
      </c>
      <c r="G15" s="53">
        <f t="shared" ca="1" si="1"/>
        <v>0</v>
      </c>
      <c r="I15" s="51"/>
      <c r="J15" s="51"/>
      <c r="K15" s="51"/>
      <c r="L15" s="51"/>
      <c r="M15" s="51"/>
      <c r="N15" s="51"/>
      <c r="O15" s="51"/>
      <c r="P15" s="51"/>
      <c r="Q15" s="51"/>
      <c r="R15" s="51"/>
      <c r="S15" s="51"/>
      <c r="T15" s="51"/>
      <c r="U15" s="51"/>
      <c r="V15" s="51"/>
      <c r="W15" s="51"/>
      <c r="X15" s="51"/>
      <c r="Y15" s="51"/>
    </row>
    <row r="16" spans="1:25" ht="18.75" customHeight="1" x14ac:dyDescent="0.3">
      <c r="A16" s="49" t="s">
        <v>56</v>
      </c>
      <c r="B16" s="50"/>
      <c r="C16" s="42" t="s">
        <v>49</v>
      </c>
      <c r="D16" s="54">
        <v>1200</v>
      </c>
      <c r="E16" s="53">
        <f ca="1">IFERROR(__xludf.DUMMYFUNCTION("IF(VALUE(REGEXREPLACE(TO_TEXT(INDEX(B:B,ROW())),""[^\d\.\-]"",""""))=0,0,IF(REGEXMATCH(UPPER(TO_TEXT(INDEX(C:C,ROW()))),""ROOF|SQ""),VALUE(REGEXREPLACE(TO_TEXT(INDEX(B:B,ROW())),""[^\d\.\-]"",""""))/100*VALUE(REGEXREPLACE(TO_TEXT(INDEX(D:D,ROW())),""[^\d\"&amp;".\-]"","""")),VALUE(REGEXREPLACE(TO_TEXT(INDEX(B:B,ROW())),""[^\d\.\-]"",""""))*VALUE(REGEXREPLACE(TO_TEXT(INDEX(D:D,ROW())),""[^\d\.\-]"",""""))))"),0)</f>
        <v>0</v>
      </c>
      <c r="F16" s="53">
        <f t="shared" ca="1" si="0"/>
        <v>0</v>
      </c>
      <c r="G16" s="53">
        <f t="shared" ca="1" si="1"/>
        <v>0</v>
      </c>
      <c r="I16" s="42"/>
      <c r="J16" s="42"/>
      <c r="K16" s="42"/>
      <c r="L16" s="42"/>
      <c r="M16" s="42"/>
      <c r="N16" s="42"/>
      <c r="O16" s="42"/>
      <c r="P16" s="42"/>
      <c r="Q16" s="42"/>
      <c r="R16" s="42"/>
      <c r="S16" s="42"/>
      <c r="T16" s="42"/>
      <c r="U16" s="42"/>
      <c r="V16" s="42"/>
      <c r="W16" s="42"/>
      <c r="X16" s="42"/>
      <c r="Y16" s="42"/>
    </row>
    <row r="17" spans="1:25" ht="18.75" customHeight="1" x14ac:dyDescent="0.3">
      <c r="A17" s="49" t="s">
        <v>57</v>
      </c>
      <c r="B17" s="50"/>
      <c r="C17" s="51" t="s">
        <v>49</v>
      </c>
      <c r="D17" s="54">
        <v>12000</v>
      </c>
      <c r="E17" s="53">
        <f ca="1">IFERROR(__xludf.DUMMYFUNCTION("IF(VALUE(REGEXREPLACE(TO_TEXT(INDEX(B:B,ROW())),""[^\d\.\-]"",""""))=0,0,IF(REGEXMATCH(UPPER(TO_TEXT(INDEX(C:C,ROW()))),""ROOF|SQ""),VALUE(REGEXREPLACE(TO_TEXT(INDEX(B:B,ROW())),""[^\d\.\-]"",""""))/100*VALUE(REGEXREPLACE(TO_TEXT(INDEX(D:D,ROW())),""[^\d\"&amp;".\-]"","""")),VALUE(REGEXREPLACE(TO_TEXT(INDEX(B:B,ROW())),""[^\d\.\-]"",""""))*VALUE(REGEXREPLACE(TO_TEXT(INDEX(D:D,ROW())),""[^\d\.\-]"",""""))))"),0)</f>
        <v>0</v>
      </c>
      <c r="F17" s="53">
        <f t="shared" ca="1" si="0"/>
        <v>0</v>
      </c>
      <c r="G17" s="53">
        <f t="shared" ca="1" si="1"/>
        <v>0</v>
      </c>
      <c r="I17" s="51"/>
      <c r="J17" s="51"/>
      <c r="K17" s="51"/>
      <c r="L17" s="51"/>
      <c r="M17" s="51"/>
      <c r="N17" s="51"/>
      <c r="O17" s="51"/>
      <c r="P17" s="51"/>
      <c r="Q17" s="51"/>
      <c r="R17" s="51"/>
      <c r="S17" s="51"/>
      <c r="T17" s="51"/>
      <c r="U17" s="51"/>
      <c r="V17" s="51"/>
      <c r="W17" s="51"/>
      <c r="X17" s="51"/>
      <c r="Y17" s="51"/>
    </row>
    <row r="18" spans="1:25" ht="18.75" customHeight="1" x14ac:dyDescent="0.3">
      <c r="A18" s="49" t="s">
        <v>58</v>
      </c>
      <c r="B18" s="50"/>
      <c r="C18" s="51" t="s">
        <v>49</v>
      </c>
      <c r="D18" s="54">
        <v>7000</v>
      </c>
      <c r="E18" s="53">
        <f ca="1">IFERROR(__xludf.DUMMYFUNCTION("IF(VALUE(REGEXREPLACE(TO_TEXT(INDEX(B:B,ROW())),""[^\d\.\-]"",""""))=0,0,IF(REGEXMATCH(UPPER(TO_TEXT(INDEX(C:C,ROW()))),""ROOF|SQ""),VALUE(REGEXREPLACE(TO_TEXT(INDEX(B:B,ROW())),""[^\d\.\-]"",""""))/100*VALUE(REGEXREPLACE(TO_TEXT(INDEX(D:D,ROW())),""[^\d\"&amp;".\-]"","""")),VALUE(REGEXREPLACE(TO_TEXT(INDEX(B:B,ROW())),""[^\d\.\-]"",""""))*VALUE(REGEXREPLACE(TO_TEXT(INDEX(D:D,ROW())),""[^\d\.\-]"",""""))))"),0)</f>
        <v>0</v>
      </c>
      <c r="F18" s="53">
        <f t="shared" ca="1" si="0"/>
        <v>0</v>
      </c>
      <c r="G18" s="53">
        <f t="shared" ca="1" si="1"/>
        <v>0</v>
      </c>
      <c r="I18" s="51"/>
      <c r="J18" s="51"/>
      <c r="K18" s="51"/>
      <c r="L18" s="51"/>
      <c r="M18" s="51"/>
      <c r="N18" s="51"/>
      <c r="O18" s="51"/>
      <c r="P18" s="51"/>
      <c r="Q18" s="51"/>
      <c r="R18" s="51"/>
      <c r="S18" s="51"/>
      <c r="T18" s="51"/>
      <c r="U18" s="51"/>
      <c r="V18" s="51"/>
      <c r="W18" s="51"/>
      <c r="X18" s="51"/>
      <c r="Y18" s="51"/>
    </row>
    <row r="19" spans="1:25" ht="18.75" customHeight="1" x14ac:dyDescent="0.3">
      <c r="A19" s="49" t="s">
        <v>59</v>
      </c>
      <c r="B19" s="50"/>
      <c r="C19" s="51" t="s">
        <v>49</v>
      </c>
      <c r="D19" s="54">
        <v>8000</v>
      </c>
      <c r="E19" s="53">
        <f ca="1">IFERROR(__xludf.DUMMYFUNCTION("IF(VALUE(REGEXREPLACE(TO_TEXT(INDEX(B:B,ROW())),""[^\d\.\-]"",""""))=0,0,IF(REGEXMATCH(UPPER(TO_TEXT(INDEX(C:C,ROW()))),""ROOF|SQ""),VALUE(REGEXREPLACE(TO_TEXT(INDEX(B:B,ROW())),""[^\d\.\-]"",""""))/100*VALUE(REGEXREPLACE(TO_TEXT(INDEX(D:D,ROW())),""[^\d\"&amp;".\-]"","""")),VALUE(REGEXREPLACE(TO_TEXT(INDEX(B:B,ROW())),""[^\d\.\-]"",""""))*VALUE(REGEXREPLACE(TO_TEXT(INDEX(D:D,ROW())),""[^\d\.\-]"",""""))))"),0)</f>
        <v>0</v>
      </c>
      <c r="F19" s="53">
        <f t="shared" ca="1" si="0"/>
        <v>0</v>
      </c>
      <c r="G19" s="53">
        <f t="shared" ca="1" si="1"/>
        <v>0</v>
      </c>
      <c r="I19" s="51"/>
      <c r="J19" s="51"/>
      <c r="K19" s="51"/>
      <c r="L19" s="51"/>
      <c r="M19" s="51"/>
      <c r="N19" s="51"/>
      <c r="O19" s="51"/>
      <c r="P19" s="51"/>
      <c r="Q19" s="51"/>
      <c r="R19" s="51"/>
      <c r="S19" s="51"/>
      <c r="T19" s="51"/>
      <c r="U19" s="51"/>
      <c r="V19" s="51"/>
      <c r="W19" s="51"/>
      <c r="X19" s="51"/>
      <c r="Y19" s="51"/>
    </row>
    <row r="20" spans="1:25" ht="18.75" customHeight="1" x14ac:dyDescent="0.3">
      <c r="A20" s="49" t="s">
        <v>60</v>
      </c>
      <c r="B20" s="50"/>
      <c r="C20" s="51" t="s">
        <v>49</v>
      </c>
      <c r="D20" s="54">
        <v>1500</v>
      </c>
      <c r="E20" s="53">
        <f ca="1">IFERROR(__xludf.DUMMYFUNCTION("IF(VALUE(REGEXREPLACE(TO_TEXT(INDEX(B:B,ROW())),""[^\d\.\-]"",""""))=0,0,IF(REGEXMATCH(UPPER(TO_TEXT(INDEX(C:C,ROW()))),""ROOF|SQ""),VALUE(REGEXREPLACE(TO_TEXT(INDEX(B:B,ROW())),""[^\d\.\-]"",""""))/100*VALUE(REGEXREPLACE(TO_TEXT(INDEX(D:D,ROW())),""[^\d\"&amp;".\-]"","""")),VALUE(REGEXREPLACE(TO_TEXT(INDEX(B:B,ROW())),""[^\d\.\-]"",""""))*VALUE(REGEXREPLACE(TO_TEXT(INDEX(D:D,ROW())),""[^\d\.\-]"",""""))))"),0)</f>
        <v>0</v>
      </c>
      <c r="F20" s="53">
        <f t="shared" ca="1" si="0"/>
        <v>0</v>
      </c>
      <c r="G20" s="53">
        <f t="shared" ca="1" si="1"/>
        <v>0</v>
      </c>
      <c r="I20" s="51"/>
      <c r="J20" s="51"/>
      <c r="K20" s="51"/>
      <c r="L20" s="51"/>
      <c r="M20" s="51"/>
      <c r="N20" s="51"/>
      <c r="O20" s="51"/>
      <c r="P20" s="51"/>
      <c r="Q20" s="51"/>
      <c r="R20" s="51"/>
      <c r="S20" s="51"/>
      <c r="T20" s="51"/>
      <c r="U20" s="51"/>
      <c r="V20" s="51"/>
      <c r="W20" s="51"/>
      <c r="X20" s="51"/>
      <c r="Y20" s="51"/>
    </row>
    <row r="21" spans="1:25" ht="18.75" customHeight="1" x14ac:dyDescent="0.3">
      <c r="A21" s="49" t="s">
        <v>61</v>
      </c>
      <c r="B21" s="50"/>
      <c r="C21" s="51" t="s">
        <v>49</v>
      </c>
      <c r="D21" s="54">
        <v>3500</v>
      </c>
      <c r="E21" s="53">
        <f ca="1">IFERROR(__xludf.DUMMYFUNCTION("IF(VALUE(REGEXREPLACE(TO_TEXT(INDEX(B:B,ROW())),""[^\d\.\-]"",""""))=0,0,IF(REGEXMATCH(UPPER(TO_TEXT(INDEX(C:C,ROW()))),""ROOF|SQ""),VALUE(REGEXREPLACE(TO_TEXT(INDEX(B:B,ROW())),""[^\d\.\-]"",""""))/100*VALUE(REGEXREPLACE(TO_TEXT(INDEX(D:D,ROW())),""[^\d\"&amp;".\-]"","""")),VALUE(REGEXREPLACE(TO_TEXT(INDEX(B:B,ROW())),""[^\d\.\-]"",""""))*VALUE(REGEXREPLACE(TO_TEXT(INDEX(D:D,ROW())),""[^\d\.\-]"",""""))))"),0)</f>
        <v>0</v>
      </c>
      <c r="F21" s="53">
        <f t="shared" ca="1" si="0"/>
        <v>0</v>
      </c>
      <c r="G21" s="53">
        <f t="shared" ca="1" si="1"/>
        <v>0</v>
      </c>
      <c r="I21" s="51"/>
      <c r="J21" s="51"/>
      <c r="K21" s="51"/>
      <c r="L21" s="51"/>
      <c r="M21" s="51"/>
      <c r="N21" s="51"/>
      <c r="O21" s="51"/>
      <c r="P21" s="51"/>
      <c r="Q21" s="51"/>
      <c r="R21" s="51"/>
      <c r="S21" s="51"/>
      <c r="T21" s="51"/>
      <c r="U21" s="51"/>
      <c r="V21" s="51"/>
      <c r="W21" s="51"/>
      <c r="X21" s="51"/>
      <c r="Y21" s="51"/>
    </row>
    <row r="22" spans="1:25" ht="18.75" customHeight="1" x14ac:dyDescent="0.3">
      <c r="A22" s="49" t="s">
        <v>62</v>
      </c>
      <c r="B22" s="50"/>
      <c r="C22" s="51" t="s">
        <v>49</v>
      </c>
      <c r="D22" s="54">
        <v>10000</v>
      </c>
      <c r="E22" s="53">
        <f ca="1">IFERROR(__xludf.DUMMYFUNCTION("IF(VALUE(REGEXREPLACE(TO_TEXT(INDEX(B:B,ROW())),""[^\d\.\-]"",""""))=0,0,IF(REGEXMATCH(UPPER(TO_TEXT(INDEX(C:C,ROW()))),""ROOF|SQ""),VALUE(REGEXREPLACE(TO_TEXT(INDEX(B:B,ROW())),""[^\d\.\-]"",""""))/100*VALUE(REGEXREPLACE(TO_TEXT(INDEX(D:D,ROW())),""[^\d\"&amp;".\-]"","""")),VALUE(REGEXREPLACE(TO_TEXT(INDEX(B:B,ROW())),""[^\d\.\-]"",""""))*VALUE(REGEXREPLACE(TO_TEXT(INDEX(D:D,ROW())),""[^\d\.\-]"",""""))))"),0)</f>
        <v>0</v>
      </c>
      <c r="F22" s="53">
        <f t="shared" ca="1" si="0"/>
        <v>0</v>
      </c>
      <c r="G22" s="53">
        <f t="shared" ca="1" si="1"/>
        <v>0</v>
      </c>
      <c r="I22" s="51"/>
      <c r="J22" s="51"/>
      <c r="K22" s="51"/>
      <c r="L22" s="51"/>
      <c r="M22" s="51"/>
      <c r="N22" s="51"/>
      <c r="O22" s="51"/>
      <c r="P22" s="51"/>
      <c r="Q22" s="51"/>
      <c r="R22" s="51"/>
      <c r="S22" s="51"/>
      <c r="T22" s="51"/>
      <c r="U22" s="51"/>
      <c r="V22" s="51"/>
      <c r="W22" s="51"/>
      <c r="X22" s="51"/>
      <c r="Y22" s="51"/>
    </row>
    <row r="23" spans="1:25" ht="18.75" customHeight="1" x14ac:dyDescent="0.3">
      <c r="A23" s="49" t="s">
        <v>63</v>
      </c>
      <c r="B23" s="50"/>
      <c r="C23" s="51" t="s">
        <v>49</v>
      </c>
      <c r="D23" s="54">
        <v>7</v>
      </c>
      <c r="E23" s="53">
        <f ca="1">IFERROR(__xludf.DUMMYFUNCTION("IF(VALUE(REGEXREPLACE(TO_TEXT(INDEX(B:B,ROW())),""[^\d\.\-]"",""""))=0,0,IF(REGEXMATCH(UPPER(TO_TEXT(INDEX(C:C,ROW()))),""ROOF|SQ""),VALUE(REGEXREPLACE(TO_TEXT(INDEX(B:B,ROW())),""[^\d\.\-]"",""""))/100*VALUE(REGEXREPLACE(TO_TEXT(INDEX(D:D,ROW())),""[^\d\"&amp;".\-]"","""")),VALUE(REGEXREPLACE(TO_TEXT(INDEX(B:B,ROW())),""[^\d\.\-]"",""""))*VALUE(REGEXREPLACE(TO_TEXT(INDEX(D:D,ROW())),""[^\d\.\-]"",""""))))"),0)</f>
        <v>0</v>
      </c>
      <c r="F23" s="53">
        <f t="shared" ca="1" si="0"/>
        <v>0</v>
      </c>
      <c r="G23" s="53">
        <f t="shared" ca="1" si="1"/>
        <v>0</v>
      </c>
      <c r="I23" s="51"/>
      <c r="J23" s="51"/>
      <c r="K23" s="51"/>
      <c r="L23" s="51"/>
      <c r="M23" s="51"/>
      <c r="N23" s="51"/>
      <c r="O23" s="51"/>
      <c r="P23" s="51"/>
      <c r="Q23" s="51"/>
      <c r="R23" s="51"/>
      <c r="S23" s="51"/>
      <c r="T23" s="51"/>
      <c r="U23" s="51"/>
      <c r="V23" s="51"/>
      <c r="W23" s="51"/>
      <c r="X23" s="51"/>
      <c r="Y23" s="51"/>
    </row>
    <row r="24" spans="1:25" ht="18.75" customHeight="1" x14ac:dyDescent="0.3">
      <c r="A24" s="49" t="s">
        <v>64</v>
      </c>
      <c r="B24" s="50"/>
      <c r="C24" s="51" t="s">
        <v>45</v>
      </c>
      <c r="D24" s="54">
        <v>3.5</v>
      </c>
      <c r="E24" s="53">
        <f ca="1">IFERROR(__xludf.DUMMYFUNCTION("IF(VALUE(REGEXREPLACE(TO_TEXT(INDEX(B:B,ROW())),""[^\d\.\-]"",""""))=0,0,IF(REGEXMATCH(UPPER(TO_TEXT(INDEX(C:C,ROW()))),""ROOF|SQ""),VALUE(REGEXREPLACE(TO_TEXT(INDEX(B:B,ROW())),""[^\d\.\-]"",""""))/100*VALUE(REGEXREPLACE(TO_TEXT(INDEX(D:D,ROW())),""[^\d\"&amp;".\-]"","""")),VALUE(REGEXREPLACE(TO_TEXT(INDEX(B:B,ROW())),""[^\d\.\-]"",""""))*VALUE(REGEXREPLACE(TO_TEXT(INDEX(D:D,ROW())),""[^\d\.\-]"",""""))))"),0)</f>
        <v>0</v>
      </c>
      <c r="F24" s="53">
        <f t="shared" ca="1" si="0"/>
        <v>0</v>
      </c>
      <c r="G24" s="53">
        <f t="shared" ca="1" si="1"/>
        <v>0</v>
      </c>
      <c r="I24" s="51"/>
      <c r="J24" s="51"/>
      <c r="K24" s="51"/>
      <c r="L24" s="51"/>
      <c r="M24" s="51"/>
      <c r="N24" s="51"/>
      <c r="O24" s="51"/>
      <c r="P24" s="51"/>
      <c r="Q24" s="51"/>
      <c r="R24" s="51"/>
      <c r="S24" s="51"/>
      <c r="T24" s="51"/>
      <c r="U24" s="51"/>
      <c r="V24" s="51"/>
      <c r="W24" s="51"/>
      <c r="X24" s="51"/>
      <c r="Y24" s="51"/>
    </row>
    <row r="25" spans="1:25" ht="18.75" customHeight="1" x14ac:dyDescent="0.25">
      <c r="A25" s="49" t="s">
        <v>65</v>
      </c>
      <c r="B25" s="55"/>
      <c r="C25" s="42" t="s">
        <v>45</v>
      </c>
      <c r="D25" s="54">
        <v>1.5</v>
      </c>
      <c r="E25" s="53">
        <f ca="1">IFERROR(__xludf.DUMMYFUNCTION("IF(VALUE(REGEXREPLACE(TO_TEXT(INDEX(B:B,ROW())),""[^\d\.\-]"",""""))=0,0,IF(REGEXMATCH(UPPER(TO_TEXT(INDEX(C:C,ROW()))),""ROOF|SQ""),VALUE(REGEXREPLACE(TO_TEXT(INDEX(B:B,ROW())),""[^\d\.\-]"",""""))/100*VALUE(REGEXREPLACE(TO_TEXT(INDEX(D:D,ROW())),""[^\d\"&amp;".\-]"","""")),VALUE(REGEXREPLACE(TO_TEXT(INDEX(B:B,ROW())),""[^\d\.\-]"",""""))*VALUE(REGEXREPLACE(TO_TEXT(INDEX(D:D,ROW())),""[^\d\.\-]"",""""))))"),0)</f>
        <v>0</v>
      </c>
      <c r="F25" s="53">
        <f t="shared" ca="1" si="0"/>
        <v>0</v>
      </c>
      <c r="G25" s="53">
        <f t="shared" ca="1" si="1"/>
        <v>0</v>
      </c>
      <c r="I25" s="42"/>
      <c r="J25" s="42"/>
      <c r="K25" s="42"/>
      <c r="L25" s="42"/>
      <c r="M25" s="42"/>
      <c r="N25" s="42"/>
      <c r="O25" s="42"/>
      <c r="P25" s="42"/>
      <c r="Q25" s="42"/>
      <c r="R25" s="42"/>
      <c r="S25" s="42"/>
      <c r="T25" s="42"/>
      <c r="U25" s="42"/>
      <c r="V25" s="42"/>
      <c r="W25" s="42"/>
      <c r="X25" s="42"/>
      <c r="Y25" s="42"/>
    </row>
    <row r="26" spans="1:25" ht="18.75" customHeight="1" x14ac:dyDescent="0.25">
      <c r="A26" s="49" t="s">
        <v>66</v>
      </c>
      <c r="B26" s="55"/>
      <c r="C26" s="51" t="s">
        <v>45</v>
      </c>
      <c r="D26" s="54">
        <v>1.5</v>
      </c>
      <c r="E26" s="53">
        <f ca="1">IFERROR(__xludf.DUMMYFUNCTION("IF(VALUE(REGEXREPLACE(TO_TEXT(INDEX(B:B,ROW())),""[^\d\.\-]"",""""))=0,0,IF(REGEXMATCH(UPPER(TO_TEXT(INDEX(C:C,ROW()))),""ROOF|SQ""),VALUE(REGEXREPLACE(TO_TEXT(INDEX(B:B,ROW())),""[^\d\.\-]"",""""))/100*VALUE(REGEXREPLACE(TO_TEXT(INDEX(D:D,ROW())),""[^\d\"&amp;".\-]"","""")),VALUE(REGEXREPLACE(TO_TEXT(INDEX(B:B,ROW())),""[^\d\.\-]"",""""))*VALUE(REGEXREPLACE(TO_TEXT(INDEX(D:D,ROW())),""[^\d\.\-]"",""""))))"),0)</f>
        <v>0</v>
      </c>
      <c r="F26" s="53">
        <f t="shared" ca="1" si="0"/>
        <v>0</v>
      </c>
      <c r="G26" s="53">
        <f t="shared" ca="1" si="1"/>
        <v>0</v>
      </c>
      <c r="I26" s="51"/>
      <c r="J26" s="51"/>
      <c r="K26" s="51"/>
      <c r="L26" s="51"/>
      <c r="M26" s="51"/>
      <c r="N26" s="51"/>
      <c r="O26" s="51"/>
      <c r="P26" s="51"/>
      <c r="Q26" s="51"/>
      <c r="R26" s="51"/>
      <c r="S26" s="51"/>
      <c r="T26" s="51"/>
      <c r="U26" s="51"/>
      <c r="V26" s="51"/>
      <c r="W26" s="51"/>
      <c r="X26" s="51"/>
      <c r="Y26" s="51"/>
    </row>
    <row r="27" spans="1:25" ht="18.75" customHeight="1" x14ac:dyDescent="0.25">
      <c r="A27" s="49" t="s">
        <v>67</v>
      </c>
      <c r="B27" s="55"/>
      <c r="C27" s="51" t="s">
        <v>45</v>
      </c>
      <c r="D27" s="54">
        <v>7</v>
      </c>
      <c r="E27" s="53">
        <f ca="1">IFERROR(__xludf.DUMMYFUNCTION("IF(VALUE(REGEXREPLACE(TO_TEXT(INDEX(B:B,ROW())),""[^\d\.\-]"",""""))=0,0,IF(REGEXMATCH(UPPER(TO_TEXT(INDEX(C:C,ROW()))),""ROOF|SQ""),VALUE(REGEXREPLACE(TO_TEXT(INDEX(B:B,ROW())),""[^\d\.\-]"",""""))/100*VALUE(REGEXREPLACE(TO_TEXT(INDEX(D:D,ROW())),""[^\d\"&amp;".\-]"","""")),VALUE(REGEXREPLACE(TO_TEXT(INDEX(B:B,ROW())),""[^\d\.\-]"",""""))*VALUE(REGEXREPLACE(TO_TEXT(INDEX(D:D,ROW())),""[^\d\.\-]"",""""))))"),0)</f>
        <v>0</v>
      </c>
      <c r="F27" s="53">
        <f t="shared" ca="1" si="0"/>
        <v>0</v>
      </c>
      <c r="G27" s="53">
        <f t="shared" ca="1" si="1"/>
        <v>0</v>
      </c>
      <c r="I27" s="51"/>
      <c r="J27" s="51"/>
      <c r="K27" s="51"/>
      <c r="L27" s="51"/>
      <c r="M27" s="51"/>
      <c r="N27" s="51"/>
      <c r="O27" s="51"/>
      <c r="P27" s="51"/>
      <c r="Q27" s="51"/>
      <c r="R27" s="51"/>
      <c r="S27" s="51"/>
      <c r="T27" s="51"/>
      <c r="U27" s="51"/>
      <c r="V27" s="51"/>
      <c r="W27" s="51"/>
      <c r="X27" s="51"/>
      <c r="Y27" s="51"/>
    </row>
    <row r="28" spans="1:25" ht="18.75" customHeight="1" x14ac:dyDescent="0.25">
      <c r="A28" s="49" t="s">
        <v>68</v>
      </c>
      <c r="B28" s="55"/>
      <c r="C28" s="51" t="s">
        <v>45</v>
      </c>
      <c r="D28" s="54">
        <v>3.75</v>
      </c>
      <c r="E28" s="53">
        <f ca="1">IFERROR(__xludf.DUMMYFUNCTION("IF(VALUE(REGEXREPLACE(TO_TEXT(INDEX(B:B,ROW())),""[^\d\.\-]"",""""))=0,0,IF(REGEXMATCH(UPPER(TO_TEXT(INDEX(C:C,ROW()))),""ROOF|SQ""),VALUE(REGEXREPLACE(TO_TEXT(INDEX(B:B,ROW())),""[^\d\.\-]"",""""))/100*VALUE(REGEXREPLACE(TO_TEXT(INDEX(D:D,ROW())),""[^\d\"&amp;".\-]"","""")),VALUE(REGEXREPLACE(TO_TEXT(INDEX(B:B,ROW())),""[^\d\.\-]"",""""))*VALUE(REGEXREPLACE(TO_TEXT(INDEX(D:D,ROW())),""[^\d\.\-]"",""""))))"),0)</f>
        <v>0</v>
      </c>
      <c r="F28" s="53">
        <f t="shared" ca="1" si="0"/>
        <v>0</v>
      </c>
      <c r="G28" s="53">
        <f t="shared" ca="1" si="1"/>
        <v>0</v>
      </c>
      <c r="I28" s="51"/>
      <c r="J28" s="51"/>
      <c r="K28" s="51"/>
      <c r="L28" s="51"/>
      <c r="M28" s="51"/>
      <c r="N28" s="51"/>
      <c r="O28" s="51"/>
      <c r="P28" s="51"/>
      <c r="Q28" s="51"/>
      <c r="R28" s="51"/>
      <c r="S28" s="51"/>
      <c r="T28" s="51"/>
      <c r="U28" s="51"/>
      <c r="V28" s="51"/>
      <c r="W28" s="51"/>
      <c r="X28" s="51"/>
      <c r="Y28" s="51"/>
    </row>
    <row r="29" spans="1:25" ht="18.75" customHeight="1" x14ac:dyDescent="0.25">
      <c r="A29" s="49" t="s">
        <v>69</v>
      </c>
      <c r="B29" s="55"/>
      <c r="C29" s="51" t="s">
        <v>45</v>
      </c>
      <c r="D29" s="54">
        <v>2.5</v>
      </c>
      <c r="E29" s="53">
        <f ca="1">IFERROR(__xludf.DUMMYFUNCTION("IF(VALUE(REGEXREPLACE(TO_TEXT(INDEX(B:B,ROW())),""[^\d\.\-]"",""""))=0,0,IF(REGEXMATCH(UPPER(TO_TEXT(INDEX(C:C,ROW()))),""ROOF|SQ""),VALUE(REGEXREPLACE(TO_TEXT(INDEX(B:B,ROW())),""[^\d\.\-]"",""""))/100*VALUE(REGEXREPLACE(TO_TEXT(INDEX(D:D,ROW())),""[^\d\"&amp;".\-]"","""")),VALUE(REGEXREPLACE(TO_TEXT(INDEX(B:B,ROW())),""[^\d\.\-]"",""""))*VALUE(REGEXREPLACE(TO_TEXT(INDEX(D:D,ROW())),""[^\d\.\-]"",""""))))"),0)</f>
        <v>0</v>
      </c>
      <c r="F29" s="53">
        <f t="shared" ca="1" si="0"/>
        <v>0</v>
      </c>
      <c r="G29" s="53">
        <f t="shared" ca="1" si="1"/>
        <v>0</v>
      </c>
      <c r="I29" s="51"/>
      <c r="J29" s="51"/>
      <c r="K29" s="51"/>
      <c r="L29" s="51"/>
      <c r="M29" s="51"/>
      <c r="N29" s="51"/>
      <c r="O29" s="51"/>
      <c r="P29" s="51"/>
      <c r="Q29" s="51"/>
      <c r="R29" s="51"/>
      <c r="S29" s="51"/>
      <c r="T29" s="51"/>
      <c r="U29" s="51"/>
      <c r="V29" s="51"/>
      <c r="W29" s="51"/>
      <c r="X29" s="51"/>
      <c r="Y29" s="51"/>
    </row>
    <row r="30" spans="1:25" ht="18.75" customHeight="1" x14ac:dyDescent="0.25">
      <c r="A30" s="49" t="s">
        <v>70</v>
      </c>
      <c r="B30" s="55"/>
      <c r="C30" s="51" t="s">
        <v>49</v>
      </c>
      <c r="D30" s="54">
        <v>10000</v>
      </c>
      <c r="E30" s="53">
        <f ca="1">IFERROR(__xludf.DUMMYFUNCTION("IF(VALUE(REGEXREPLACE(TO_TEXT(INDEX(B:B,ROW())),""[^\d\.\-]"",""""))=0,0,IF(REGEXMATCH(UPPER(TO_TEXT(INDEX(C:C,ROW()))),""ROOF|SQ""),VALUE(REGEXREPLACE(TO_TEXT(INDEX(B:B,ROW())),""[^\d\.\-]"",""""))/100*VALUE(REGEXREPLACE(TO_TEXT(INDEX(D:D,ROW())),""[^\d\"&amp;".\-]"","""")),VALUE(REGEXREPLACE(TO_TEXT(INDEX(B:B,ROW())),""[^\d\.\-]"",""""))*VALUE(REGEXREPLACE(TO_TEXT(INDEX(D:D,ROW())),""[^\d\.\-]"",""""))))"),0)</f>
        <v>0</v>
      </c>
      <c r="F30" s="53">
        <f t="shared" ca="1" si="0"/>
        <v>0</v>
      </c>
      <c r="G30" s="53">
        <f t="shared" ca="1" si="1"/>
        <v>0</v>
      </c>
      <c r="I30" s="51"/>
      <c r="J30" s="51"/>
      <c r="K30" s="51"/>
      <c r="L30" s="51"/>
      <c r="M30" s="51"/>
      <c r="N30" s="51"/>
      <c r="O30" s="51"/>
      <c r="P30" s="51"/>
      <c r="Q30" s="51"/>
      <c r="R30" s="51"/>
      <c r="S30" s="51"/>
      <c r="T30" s="51"/>
      <c r="U30" s="51"/>
      <c r="V30" s="51"/>
      <c r="W30" s="51"/>
      <c r="X30" s="51"/>
      <c r="Y30" s="51"/>
    </row>
    <row r="31" spans="1:25" ht="18.75" customHeight="1" x14ac:dyDescent="0.25">
      <c r="A31" s="49" t="s">
        <v>71</v>
      </c>
      <c r="B31" s="55"/>
      <c r="C31" s="51" t="s">
        <v>49</v>
      </c>
      <c r="D31" s="54">
        <v>650</v>
      </c>
      <c r="E31" s="53">
        <f ca="1">IFERROR(__xludf.DUMMYFUNCTION("IF(VALUE(REGEXREPLACE(TO_TEXT(INDEX(B:B,ROW())),""[^\d\.\-]"",""""))=0,0,IF(REGEXMATCH(UPPER(TO_TEXT(INDEX(C:C,ROW()))),""ROOF|SQ""),VALUE(REGEXREPLACE(TO_TEXT(INDEX(B:B,ROW())),""[^\d\.\-]"",""""))/100*VALUE(REGEXREPLACE(TO_TEXT(INDEX(D:D,ROW())),""[^\d\"&amp;".\-]"","""")),VALUE(REGEXREPLACE(TO_TEXT(INDEX(B:B,ROW())),""[^\d\.\-]"",""""))*VALUE(REGEXREPLACE(TO_TEXT(INDEX(D:D,ROW())),""[^\d\.\-]"",""""))))"),0)</f>
        <v>0</v>
      </c>
      <c r="F31" s="53">
        <f t="shared" ca="1" si="0"/>
        <v>0</v>
      </c>
      <c r="G31" s="53">
        <f t="shared" ca="1" si="1"/>
        <v>0</v>
      </c>
      <c r="I31" s="51"/>
      <c r="J31" s="51"/>
      <c r="K31" s="51"/>
      <c r="L31" s="51"/>
      <c r="M31" s="51"/>
      <c r="N31" s="51"/>
      <c r="O31" s="51"/>
      <c r="P31" s="51"/>
      <c r="Q31" s="51"/>
      <c r="R31" s="51"/>
      <c r="S31" s="51"/>
      <c r="T31" s="51"/>
      <c r="U31" s="51"/>
      <c r="V31" s="51"/>
      <c r="W31" s="51"/>
      <c r="X31" s="51"/>
      <c r="Y31" s="51"/>
    </row>
    <row r="32" spans="1:25" ht="18.75" customHeight="1" x14ac:dyDescent="0.25">
      <c r="A32" s="49" t="s">
        <v>72</v>
      </c>
      <c r="B32" s="55"/>
      <c r="C32" s="51" t="s">
        <v>49</v>
      </c>
      <c r="D32" s="54">
        <v>300</v>
      </c>
      <c r="E32" s="53">
        <f ca="1">IFERROR(__xludf.DUMMYFUNCTION("IF(VALUE(REGEXREPLACE(TO_TEXT(INDEX(B:B,ROW())),""[^\d\.\-]"",""""))=0,0,IF(REGEXMATCH(UPPER(TO_TEXT(INDEX(C:C,ROW()))),""ROOF|SQ""),VALUE(REGEXREPLACE(TO_TEXT(INDEX(B:B,ROW())),""[^\d\.\-]"",""""))/100*VALUE(REGEXREPLACE(TO_TEXT(INDEX(D:D,ROW())),""[^\d\"&amp;".\-]"","""")),VALUE(REGEXREPLACE(TO_TEXT(INDEX(B:B,ROW())),""[^\d\.\-]"",""""))*VALUE(REGEXREPLACE(TO_TEXT(INDEX(D:D,ROW())),""[^\d\.\-]"",""""))))"),0)</f>
        <v>0</v>
      </c>
      <c r="F32" s="53">
        <f t="shared" ca="1" si="0"/>
        <v>0</v>
      </c>
      <c r="G32" s="53">
        <f t="shared" ca="1" si="1"/>
        <v>0</v>
      </c>
      <c r="I32" s="51"/>
      <c r="J32" s="51"/>
      <c r="K32" s="51"/>
      <c r="L32" s="51"/>
      <c r="M32" s="51"/>
      <c r="N32" s="51"/>
      <c r="O32" s="51"/>
      <c r="P32" s="51"/>
      <c r="Q32" s="51"/>
      <c r="R32" s="51"/>
      <c r="S32" s="51"/>
      <c r="T32" s="51"/>
      <c r="U32" s="51"/>
      <c r="V32" s="51"/>
      <c r="W32" s="51"/>
      <c r="X32" s="51"/>
      <c r="Y32" s="51"/>
    </row>
    <row r="33" spans="1:25" ht="18.75" customHeight="1" x14ac:dyDescent="0.25">
      <c r="A33" s="49" t="s">
        <v>73</v>
      </c>
      <c r="B33" s="55"/>
      <c r="C33" s="51" t="s">
        <v>49</v>
      </c>
      <c r="D33" s="54">
        <v>550</v>
      </c>
      <c r="E33" s="53">
        <f ca="1">IFERROR(__xludf.DUMMYFUNCTION("IF(VALUE(REGEXREPLACE(TO_TEXT(INDEX(B:B,ROW())),""[^\d\.\-]"",""""))=0,0,IF(REGEXMATCH(UPPER(TO_TEXT(INDEX(C:C,ROW()))),""ROOF|SQ""),VALUE(REGEXREPLACE(TO_TEXT(INDEX(B:B,ROW())),""[^\d\.\-]"",""""))/100*VALUE(REGEXREPLACE(TO_TEXT(INDEX(D:D,ROW())),""[^\d\"&amp;".\-]"","""")),VALUE(REGEXREPLACE(TO_TEXT(INDEX(B:B,ROW())),""[^\d\.\-]"",""""))*VALUE(REGEXREPLACE(TO_TEXT(INDEX(D:D,ROW())),""[^\d\.\-]"",""""))))"),0)</f>
        <v>0</v>
      </c>
      <c r="F33" s="53">
        <f t="shared" ca="1" si="0"/>
        <v>0</v>
      </c>
      <c r="G33" s="53">
        <f t="shared" ca="1" si="1"/>
        <v>0</v>
      </c>
      <c r="I33" s="51"/>
      <c r="J33" s="51"/>
      <c r="K33" s="51"/>
      <c r="L33" s="51"/>
      <c r="M33" s="51"/>
      <c r="N33" s="51"/>
      <c r="O33" s="51"/>
      <c r="P33" s="51"/>
      <c r="Q33" s="51"/>
      <c r="R33" s="51"/>
      <c r="S33" s="51"/>
      <c r="T33" s="51"/>
      <c r="U33" s="51"/>
      <c r="V33" s="51"/>
      <c r="W33" s="51"/>
      <c r="X33" s="51"/>
      <c r="Y33" s="51"/>
    </row>
    <row r="34" spans="1:25" ht="18.75" customHeight="1" x14ac:dyDescent="0.25">
      <c r="A34" s="49" t="s">
        <v>74</v>
      </c>
      <c r="B34" s="55"/>
      <c r="C34" s="51" t="s">
        <v>49</v>
      </c>
      <c r="D34" s="54">
        <v>1000</v>
      </c>
      <c r="E34" s="53">
        <f ca="1">IFERROR(__xludf.DUMMYFUNCTION("IF(VALUE(REGEXREPLACE(TO_TEXT(INDEX(B:B,ROW())),""[^\d\.\-]"",""""))=0,0,IF(REGEXMATCH(UPPER(TO_TEXT(INDEX(C:C,ROW()))),""ROOF|SQ""),VALUE(REGEXREPLACE(TO_TEXT(INDEX(B:B,ROW())),""[^\d\.\-]"",""""))/100*VALUE(REGEXREPLACE(TO_TEXT(INDEX(D:D,ROW())),""[^\d\"&amp;".\-]"","""")),VALUE(REGEXREPLACE(TO_TEXT(INDEX(B:B,ROW())),""[^\d\.\-]"",""""))*VALUE(REGEXREPLACE(TO_TEXT(INDEX(D:D,ROW())),""[^\d\.\-]"",""""))))"),0)</f>
        <v>0</v>
      </c>
      <c r="F34" s="53">
        <f t="shared" ca="1" si="0"/>
        <v>0</v>
      </c>
      <c r="G34" s="53">
        <f t="shared" ca="1" si="1"/>
        <v>0</v>
      </c>
      <c r="I34" s="51"/>
      <c r="J34" s="51"/>
      <c r="K34" s="51"/>
      <c r="L34" s="51"/>
      <c r="M34" s="51"/>
      <c r="N34" s="51"/>
      <c r="O34" s="51"/>
      <c r="P34" s="51"/>
      <c r="Q34" s="51"/>
      <c r="R34" s="51"/>
      <c r="S34" s="51"/>
      <c r="T34" s="51"/>
      <c r="U34" s="51"/>
      <c r="V34" s="51"/>
      <c r="W34" s="51"/>
      <c r="X34" s="51"/>
      <c r="Y34" s="51"/>
    </row>
    <row r="35" spans="1:25" ht="18.75" customHeight="1" x14ac:dyDescent="0.25">
      <c r="A35" s="49" t="s">
        <v>75</v>
      </c>
      <c r="B35" s="55"/>
      <c r="C35" s="51" t="s">
        <v>49</v>
      </c>
      <c r="D35" s="54">
        <v>5500</v>
      </c>
      <c r="E35" s="53">
        <f ca="1">IFERROR(__xludf.DUMMYFUNCTION("IF(VALUE(REGEXREPLACE(TO_TEXT(INDEX(B:B,ROW())),""[^\d\.\-]"",""""))=0,0,IF(REGEXMATCH(UPPER(TO_TEXT(INDEX(C:C,ROW()))),""ROOF|SQ""),VALUE(REGEXREPLACE(TO_TEXT(INDEX(B:B,ROW())),""[^\d\.\-]"",""""))/100*VALUE(REGEXREPLACE(TO_TEXT(INDEX(D:D,ROW())),""[^\d\"&amp;".\-]"","""")),VALUE(REGEXREPLACE(TO_TEXT(INDEX(B:B,ROW())),""[^\d\.\-]"",""""))*VALUE(REGEXREPLACE(TO_TEXT(INDEX(D:D,ROW())),""[^\d\.\-]"",""""))))"),0)</f>
        <v>0</v>
      </c>
      <c r="F35" s="53">
        <f t="shared" ca="1" si="0"/>
        <v>0</v>
      </c>
      <c r="G35" s="53">
        <f t="shared" ca="1" si="1"/>
        <v>0</v>
      </c>
      <c r="I35" s="51"/>
      <c r="J35" s="51"/>
      <c r="K35" s="51"/>
      <c r="L35" s="51"/>
      <c r="M35" s="51"/>
      <c r="N35" s="51"/>
      <c r="O35" s="51"/>
      <c r="P35" s="51"/>
      <c r="Q35" s="51"/>
      <c r="R35" s="51"/>
      <c r="S35" s="51"/>
      <c r="T35" s="51"/>
      <c r="U35" s="51"/>
      <c r="V35" s="51"/>
      <c r="W35" s="51"/>
      <c r="X35" s="51"/>
      <c r="Y35" s="51"/>
    </row>
    <row r="36" spans="1:25" ht="18.75" customHeight="1" x14ac:dyDescent="0.25">
      <c r="A36" s="49" t="s">
        <v>76</v>
      </c>
      <c r="B36" s="55"/>
      <c r="C36" s="51" t="s">
        <v>49</v>
      </c>
      <c r="D36" s="54">
        <v>2500</v>
      </c>
      <c r="E36" s="53">
        <f ca="1">IFERROR(__xludf.DUMMYFUNCTION("IF(VALUE(REGEXREPLACE(TO_TEXT(INDEX(B:B,ROW())),""[^\d\.\-]"",""""))=0,0,IF(REGEXMATCH(UPPER(TO_TEXT(INDEX(C:C,ROW()))),""ROOF|SQ""),VALUE(REGEXREPLACE(TO_TEXT(INDEX(B:B,ROW())),""[^\d\.\-]"",""""))/100*VALUE(REGEXREPLACE(TO_TEXT(INDEX(D:D,ROW())),""[^\d\"&amp;".\-]"","""")),VALUE(REGEXREPLACE(TO_TEXT(INDEX(B:B,ROW())),""[^\d\.\-]"",""""))*VALUE(REGEXREPLACE(TO_TEXT(INDEX(D:D,ROW())),""[^\d\.\-]"",""""))))"),0)</f>
        <v>0</v>
      </c>
      <c r="F36" s="53">
        <f t="shared" ca="1" si="0"/>
        <v>0</v>
      </c>
      <c r="G36" s="53">
        <f t="shared" ca="1" si="1"/>
        <v>0</v>
      </c>
      <c r="I36" s="51"/>
      <c r="J36" s="51"/>
      <c r="K36" s="51"/>
      <c r="L36" s="51"/>
      <c r="M36" s="51"/>
      <c r="N36" s="51"/>
      <c r="O36" s="51"/>
      <c r="P36" s="51"/>
      <c r="Q36" s="51"/>
      <c r="R36" s="51"/>
      <c r="S36" s="51"/>
      <c r="T36" s="51"/>
      <c r="U36" s="51"/>
      <c r="V36" s="51"/>
      <c r="W36" s="51"/>
      <c r="X36" s="51"/>
      <c r="Y36" s="51"/>
    </row>
    <row r="37" spans="1:25" ht="18.75" customHeight="1" x14ac:dyDescent="0.25">
      <c r="A37" s="49" t="s">
        <v>77</v>
      </c>
      <c r="B37" s="55"/>
      <c r="C37" s="51" t="s">
        <v>49</v>
      </c>
      <c r="D37" s="54">
        <v>500</v>
      </c>
      <c r="E37" s="53">
        <f ca="1">IFERROR(__xludf.DUMMYFUNCTION("IF(VALUE(REGEXREPLACE(TO_TEXT(INDEX(B:B,ROW())),""[^\d\.\-]"",""""))=0,0,IF(REGEXMATCH(UPPER(TO_TEXT(INDEX(C:C,ROW()))),""ROOF|SQ""),VALUE(REGEXREPLACE(TO_TEXT(INDEX(B:B,ROW())),""[^\d\.\-]"",""""))/100*VALUE(REGEXREPLACE(TO_TEXT(INDEX(D:D,ROW())),""[^\d\"&amp;".\-]"","""")),VALUE(REGEXREPLACE(TO_TEXT(INDEX(B:B,ROW())),""[^\d\.\-]"",""""))*VALUE(REGEXREPLACE(TO_TEXT(INDEX(D:D,ROW())),""[^\d\.\-]"",""""))))"),0)</f>
        <v>0</v>
      </c>
      <c r="F37" s="53">
        <f t="shared" ca="1" si="0"/>
        <v>0</v>
      </c>
      <c r="G37" s="53">
        <f t="shared" ca="1" si="1"/>
        <v>0</v>
      </c>
      <c r="I37" s="51"/>
      <c r="J37" s="51"/>
      <c r="K37" s="51"/>
      <c r="L37" s="51"/>
      <c r="M37" s="51"/>
      <c r="N37" s="51"/>
      <c r="O37" s="51"/>
      <c r="P37" s="51"/>
      <c r="Q37" s="51"/>
      <c r="R37" s="51"/>
      <c r="S37" s="51"/>
      <c r="T37" s="51"/>
      <c r="U37" s="51"/>
      <c r="V37" s="51"/>
      <c r="W37" s="51"/>
      <c r="X37" s="51"/>
      <c r="Y37" s="51"/>
    </row>
    <row r="38" spans="1:25" ht="18.75" customHeight="1" x14ac:dyDescent="0.25">
      <c r="A38" s="49" t="s">
        <v>78</v>
      </c>
      <c r="B38" s="55"/>
      <c r="C38" s="51" t="s">
        <v>45</v>
      </c>
      <c r="D38" s="54">
        <v>4</v>
      </c>
      <c r="E38" s="53">
        <f ca="1">IFERROR(__xludf.DUMMYFUNCTION("IF(VALUE(REGEXREPLACE(TO_TEXT(INDEX(B:B,ROW())),""[^\d\.\-]"",""""))=0,0,IF(REGEXMATCH(UPPER(TO_TEXT(INDEX(C:C,ROW()))),""ROOF|SQ""),VALUE(REGEXREPLACE(TO_TEXT(INDEX(B:B,ROW())),""[^\d\.\-]"",""""))/100*VALUE(REGEXREPLACE(TO_TEXT(INDEX(D:D,ROW())),""[^\d\"&amp;".\-]"","""")),VALUE(REGEXREPLACE(TO_TEXT(INDEX(B:B,ROW())),""[^\d\.\-]"",""""))*VALUE(REGEXREPLACE(TO_TEXT(INDEX(D:D,ROW())),""[^\d\.\-]"",""""))))"),0)</f>
        <v>0</v>
      </c>
      <c r="F38" s="53">
        <f t="shared" ca="1" si="0"/>
        <v>0</v>
      </c>
      <c r="G38" s="53">
        <f t="shared" ca="1" si="1"/>
        <v>0</v>
      </c>
      <c r="I38" s="51"/>
      <c r="J38" s="51"/>
      <c r="K38" s="51"/>
      <c r="L38" s="51"/>
      <c r="M38" s="51"/>
      <c r="N38" s="51"/>
      <c r="O38" s="51"/>
      <c r="P38" s="51"/>
      <c r="Q38" s="51"/>
      <c r="R38" s="51"/>
      <c r="S38" s="51"/>
      <c r="T38" s="51"/>
      <c r="U38" s="51"/>
      <c r="V38" s="51"/>
      <c r="W38" s="51"/>
      <c r="X38" s="51"/>
      <c r="Y38" s="51"/>
    </row>
    <row r="39" spans="1:25" ht="18.75" customHeight="1" x14ac:dyDescent="0.25">
      <c r="A39" s="49" t="s">
        <v>79</v>
      </c>
      <c r="B39" s="55"/>
      <c r="C39" s="51" t="s">
        <v>49</v>
      </c>
      <c r="D39" s="54">
        <v>50</v>
      </c>
      <c r="E39" s="53">
        <f ca="1">IFERROR(__xludf.DUMMYFUNCTION("IF(VALUE(REGEXREPLACE(TO_TEXT(INDEX(B:B,ROW())),""[^\d\.\-]"",""""))=0,0,IF(REGEXMATCH(UPPER(TO_TEXT(INDEX(C:C,ROW()))),""ROOF|SQ""),VALUE(REGEXREPLACE(TO_TEXT(INDEX(B:B,ROW())),""[^\d\.\-]"",""""))/100*VALUE(REGEXREPLACE(TO_TEXT(INDEX(D:D,ROW())),""[^\d\"&amp;".\-]"","""")),VALUE(REGEXREPLACE(TO_TEXT(INDEX(B:B,ROW())),""[^\d\.\-]"",""""))*VALUE(REGEXREPLACE(TO_TEXT(INDEX(D:D,ROW())),""[^\d\.\-]"",""""))))"),0)</f>
        <v>0</v>
      </c>
      <c r="F39" s="53">
        <f t="shared" ca="1" si="0"/>
        <v>0</v>
      </c>
      <c r="G39" s="53">
        <f t="shared" ca="1" si="1"/>
        <v>0</v>
      </c>
      <c r="I39" s="51"/>
      <c r="J39" s="51"/>
      <c r="K39" s="51"/>
      <c r="L39" s="51"/>
      <c r="M39" s="51"/>
      <c r="N39" s="51"/>
      <c r="O39" s="51"/>
      <c r="P39" s="51"/>
      <c r="Q39" s="51"/>
      <c r="R39" s="51"/>
      <c r="S39" s="51"/>
      <c r="T39" s="51"/>
      <c r="U39" s="51"/>
      <c r="V39" s="51"/>
      <c r="W39" s="51"/>
      <c r="X39" s="51"/>
      <c r="Y39" s="51"/>
    </row>
    <row r="40" spans="1:25" ht="18.75" customHeight="1" x14ac:dyDescent="0.25">
      <c r="A40" s="49" t="s">
        <v>80</v>
      </c>
      <c r="B40" s="55"/>
      <c r="C40" s="51" t="s">
        <v>49</v>
      </c>
      <c r="D40" s="54">
        <v>2</v>
      </c>
      <c r="E40" s="53">
        <f ca="1">IFERROR(__xludf.DUMMYFUNCTION("IF(VALUE(REGEXREPLACE(TO_TEXT(INDEX(B:B,ROW())),""[^\d\.\-]"",""""))=0,0,IF(REGEXMATCH(UPPER(TO_TEXT(INDEX(C:C,ROW()))),""ROOF|SQ""),VALUE(REGEXREPLACE(TO_TEXT(INDEX(B:B,ROW())),""[^\d\.\-]"",""""))/100*VALUE(REGEXREPLACE(TO_TEXT(INDEX(D:D,ROW())),""[^\d\"&amp;".\-]"","""")),VALUE(REGEXREPLACE(TO_TEXT(INDEX(B:B,ROW())),""[^\d\.\-]"",""""))*VALUE(REGEXREPLACE(TO_TEXT(INDEX(D:D,ROW())),""[^\d\.\-]"",""""))))"),0)</f>
        <v>0</v>
      </c>
      <c r="F40" s="53">
        <f t="shared" ca="1" si="0"/>
        <v>0</v>
      </c>
      <c r="G40" s="53">
        <f t="shared" ca="1" si="1"/>
        <v>0</v>
      </c>
      <c r="I40" s="51"/>
      <c r="J40" s="51"/>
      <c r="K40" s="51"/>
      <c r="L40" s="51"/>
      <c r="M40" s="51"/>
      <c r="N40" s="51"/>
      <c r="O40" s="51"/>
      <c r="P40" s="51"/>
      <c r="Q40" s="51"/>
      <c r="R40" s="51"/>
      <c r="S40" s="51"/>
      <c r="T40" s="51"/>
      <c r="U40" s="51"/>
      <c r="V40" s="51"/>
      <c r="W40" s="51"/>
      <c r="X40" s="51"/>
      <c r="Y40" s="51"/>
    </row>
    <row r="41" spans="1:25" ht="18.75" customHeight="1" x14ac:dyDescent="0.25">
      <c r="A41" s="49" t="s">
        <v>81</v>
      </c>
      <c r="B41" s="55"/>
      <c r="C41" s="51" t="s">
        <v>49</v>
      </c>
      <c r="D41" s="54">
        <v>600</v>
      </c>
      <c r="E41" s="53">
        <f ca="1">IFERROR(__xludf.DUMMYFUNCTION("IF(VALUE(REGEXREPLACE(TO_TEXT(INDEX(B:B,ROW())),""[^\d\.\-]"",""""))=0,0,IF(REGEXMATCH(UPPER(TO_TEXT(INDEX(C:C,ROW()))),""ROOF|SQ""),VALUE(REGEXREPLACE(TO_TEXT(INDEX(B:B,ROW())),""[^\d\.\-]"",""""))/100*VALUE(REGEXREPLACE(TO_TEXT(INDEX(D:D,ROW())),""[^\d\"&amp;".\-]"","""")),VALUE(REGEXREPLACE(TO_TEXT(INDEX(B:B,ROW())),""[^\d\.\-]"",""""))*VALUE(REGEXREPLACE(TO_TEXT(INDEX(D:D,ROW())),""[^\d\.\-]"",""""))))"),0)</f>
        <v>0</v>
      </c>
      <c r="F41" s="53">
        <f t="shared" ca="1" si="0"/>
        <v>0</v>
      </c>
      <c r="G41" s="53">
        <f t="shared" ca="1" si="1"/>
        <v>0</v>
      </c>
      <c r="I41" s="51"/>
      <c r="J41" s="51"/>
      <c r="K41" s="51"/>
      <c r="L41" s="51"/>
      <c r="M41" s="51"/>
      <c r="N41" s="51"/>
      <c r="O41" s="51"/>
      <c r="P41" s="51"/>
      <c r="Q41" s="51"/>
      <c r="R41" s="51"/>
      <c r="S41" s="51"/>
      <c r="T41" s="51"/>
      <c r="U41" s="51"/>
      <c r="V41" s="51"/>
      <c r="W41" s="51"/>
      <c r="X41" s="51"/>
      <c r="Y41" s="51"/>
    </row>
    <row r="42" spans="1:25" ht="18.75" customHeight="1" x14ac:dyDescent="0.25">
      <c r="A42" s="49" t="s">
        <v>82</v>
      </c>
      <c r="B42" s="55"/>
      <c r="C42" s="51" t="s">
        <v>45</v>
      </c>
      <c r="D42" s="54">
        <v>20</v>
      </c>
      <c r="E42" s="53">
        <f ca="1">IFERROR(__xludf.DUMMYFUNCTION("IF(VALUE(REGEXREPLACE(TO_TEXT(INDEX(B:B,ROW())),""[^\d\.\-]"",""""))=0,0,IF(REGEXMATCH(UPPER(TO_TEXT(INDEX(C:C,ROW()))),""ROOF|SQ""),VALUE(REGEXREPLACE(TO_TEXT(INDEX(B:B,ROW())),""[^\d\.\-]"",""""))/100*VALUE(REGEXREPLACE(TO_TEXT(INDEX(D:D,ROW())),""[^\d\"&amp;".\-]"","""")),VALUE(REGEXREPLACE(TO_TEXT(INDEX(B:B,ROW())),""[^\d\.\-]"",""""))*VALUE(REGEXREPLACE(TO_TEXT(INDEX(D:D,ROW())),""[^\d\.\-]"",""""))))"),0)</f>
        <v>0</v>
      </c>
      <c r="F42" s="53">
        <f t="shared" ca="1" si="0"/>
        <v>0</v>
      </c>
      <c r="G42" s="53">
        <f t="shared" ca="1" si="1"/>
        <v>0</v>
      </c>
      <c r="I42" s="51"/>
      <c r="J42" s="51"/>
      <c r="K42" s="51"/>
      <c r="L42" s="51"/>
      <c r="M42" s="51"/>
      <c r="N42" s="51"/>
      <c r="O42" s="51"/>
      <c r="P42" s="51"/>
      <c r="Q42" s="51"/>
      <c r="R42" s="51"/>
      <c r="S42" s="51"/>
      <c r="T42" s="51"/>
      <c r="U42" s="51"/>
      <c r="V42" s="51"/>
      <c r="W42" s="51"/>
      <c r="X42" s="51"/>
      <c r="Y42" s="51"/>
    </row>
    <row r="43" spans="1:25" ht="18.75" customHeight="1" x14ac:dyDescent="0.25">
      <c r="A43" s="49" t="s">
        <v>83</v>
      </c>
      <c r="B43" s="55"/>
      <c r="C43" s="51" t="s">
        <v>45</v>
      </c>
      <c r="D43" s="54">
        <v>5</v>
      </c>
      <c r="E43" s="53">
        <f ca="1">IFERROR(__xludf.DUMMYFUNCTION("IF(VALUE(REGEXREPLACE(TO_TEXT(INDEX(B:B,ROW())),""[^\d\.\-]"",""""))=0,0,IF(REGEXMATCH(UPPER(TO_TEXT(INDEX(C:C,ROW()))),""ROOF|SQ""),VALUE(REGEXREPLACE(TO_TEXT(INDEX(B:B,ROW())),""[^\d\.\-]"",""""))/100*VALUE(REGEXREPLACE(TO_TEXT(INDEX(D:D,ROW())),""[^\d\"&amp;".\-]"","""")),VALUE(REGEXREPLACE(TO_TEXT(INDEX(B:B,ROW())),""[^\d\.\-]"",""""))*VALUE(REGEXREPLACE(TO_TEXT(INDEX(D:D,ROW())),""[^\d\.\-]"",""""))))"),0)</f>
        <v>0</v>
      </c>
      <c r="F43" s="53">
        <f t="shared" ca="1" si="0"/>
        <v>0</v>
      </c>
      <c r="G43" s="53">
        <f t="shared" ca="1" si="1"/>
        <v>0</v>
      </c>
      <c r="I43" s="51"/>
      <c r="J43" s="51"/>
      <c r="K43" s="51"/>
      <c r="L43" s="51"/>
      <c r="M43" s="51"/>
      <c r="N43" s="51"/>
      <c r="O43" s="51"/>
      <c r="P43" s="51"/>
      <c r="Q43" s="51"/>
      <c r="R43" s="51"/>
      <c r="S43" s="51"/>
      <c r="T43" s="51"/>
      <c r="U43" s="51"/>
      <c r="V43" s="51"/>
      <c r="W43" s="51"/>
      <c r="X43" s="51"/>
      <c r="Y43" s="51"/>
    </row>
    <row r="44" spans="1:25" ht="18.75" customHeight="1" x14ac:dyDescent="0.25">
      <c r="A44" s="49" t="s">
        <v>84</v>
      </c>
      <c r="B44" s="55"/>
      <c r="C44" s="51" t="s">
        <v>45</v>
      </c>
      <c r="D44" s="54">
        <v>5</v>
      </c>
      <c r="E44" s="53">
        <f ca="1">IFERROR(__xludf.DUMMYFUNCTION("IF(VALUE(REGEXREPLACE(TO_TEXT(INDEX(B:B,ROW())),""[^\d\.\-]"",""""))=0,0,IF(REGEXMATCH(UPPER(TO_TEXT(INDEX(C:C,ROW()))),""ROOF|SQ""),VALUE(REGEXREPLACE(TO_TEXT(INDEX(B:B,ROW())),""[^\d\.\-]"",""""))/100*VALUE(REGEXREPLACE(TO_TEXT(INDEX(D:D,ROW())),""[^\d\"&amp;".\-]"","""")),VALUE(REGEXREPLACE(TO_TEXT(INDEX(B:B,ROW())),""[^\d\.\-]"",""""))*VALUE(REGEXREPLACE(TO_TEXT(INDEX(D:D,ROW())),""[^\d\.\-]"",""""))))"),0)</f>
        <v>0</v>
      </c>
      <c r="F44" s="53">
        <f t="shared" ca="1" si="0"/>
        <v>0</v>
      </c>
      <c r="G44" s="53">
        <f t="shared" ca="1" si="1"/>
        <v>0</v>
      </c>
      <c r="I44" s="51"/>
      <c r="J44" s="51"/>
      <c r="K44" s="51"/>
      <c r="L44" s="51"/>
      <c r="M44" s="51"/>
      <c r="N44" s="51"/>
      <c r="O44" s="51"/>
      <c r="P44" s="51"/>
      <c r="Q44" s="51"/>
      <c r="R44" s="51"/>
      <c r="S44" s="51"/>
      <c r="T44" s="51"/>
      <c r="U44" s="51"/>
      <c r="V44" s="51"/>
      <c r="W44" s="51"/>
      <c r="X44" s="51"/>
      <c r="Y44" s="51"/>
    </row>
    <row r="45" spans="1:25" ht="18.75" customHeight="1" x14ac:dyDescent="0.25">
      <c r="A45" s="49" t="s">
        <v>85</v>
      </c>
      <c r="B45" s="55"/>
      <c r="C45" s="51" t="s">
        <v>43</v>
      </c>
      <c r="D45" s="54">
        <v>20</v>
      </c>
      <c r="E45" s="53">
        <f ca="1">IFERROR(__xludf.DUMMYFUNCTION("IF(VALUE(REGEXREPLACE(TO_TEXT(INDEX(B:B,ROW())),""[^\d\.\-]"",""""))=0,0,IF(REGEXMATCH(UPPER(TO_TEXT(INDEX(C:C,ROW()))),""ROOF|SQ""),VALUE(REGEXREPLACE(TO_TEXT(INDEX(B:B,ROW())),""[^\d\.\-]"",""""))/100*VALUE(REGEXREPLACE(TO_TEXT(INDEX(D:D,ROW())),""[^\d\"&amp;".\-]"","""")),VALUE(REGEXREPLACE(TO_TEXT(INDEX(B:B,ROW())),""[^\d\.\-]"",""""))*VALUE(REGEXREPLACE(TO_TEXT(INDEX(D:D,ROW())),""[^\d\.\-]"",""""))))"),0)</f>
        <v>0</v>
      </c>
      <c r="F45" s="53">
        <f t="shared" ca="1" si="0"/>
        <v>0</v>
      </c>
      <c r="G45" s="53">
        <f t="shared" ca="1" si="1"/>
        <v>0</v>
      </c>
      <c r="I45" s="51"/>
      <c r="J45" s="51"/>
      <c r="K45" s="51"/>
      <c r="L45" s="51"/>
      <c r="M45" s="51"/>
      <c r="N45" s="51"/>
      <c r="O45" s="51"/>
      <c r="P45" s="51"/>
      <c r="Q45" s="51"/>
      <c r="R45" s="51"/>
      <c r="S45" s="51"/>
      <c r="T45" s="51"/>
      <c r="U45" s="51"/>
      <c r="V45" s="51"/>
      <c r="W45" s="51"/>
      <c r="X45" s="51"/>
      <c r="Y45" s="51"/>
    </row>
    <row r="46" spans="1:25" ht="18.75" customHeight="1" x14ac:dyDescent="0.25">
      <c r="A46" s="49" t="s">
        <v>86</v>
      </c>
      <c r="B46" s="55"/>
      <c r="C46" s="51" t="s">
        <v>49</v>
      </c>
      <c r="D46" s="54">
        <v>2</v>
      </c>
      <c r="E46" s="53">
        <f ca="1">IFERROR(__xludf.DUMMYFUNCTION("IF(VALUE(REGEXREPLACE(TO_TEXT(INDEX(B:B,ROW())),""[^\d\.\-]"",""""))=0,0,IF(REGEXMATCH(UPPER(TO_TEXT(INDEX(C:C,ROW()))),""ROOF|SQ""),VALUE(REGEXREPLACE(TO_TEXT(INDEX(B:B,ROW())),""[^\d\.\-]"",""""))/100*VALUE(REGEXREPLACE(TO_TEXT(INDEX(D:D,ROW())),""[^\d\"&amp;".\-]"","""")),VALUE(REGEXREPLACE(TO_TEXT(INDEX(B:B,ROW())),""[^\d\.\-]"",""""))*VALUE(REGEXREPLACE(TO_TEXT(INDEX(D:D,ROW())),""[^\d\.\-]"",""""))))"),0)</f>
        <v>0</v>
      </c>
      <c r="F46" s="53">
        <f t="shared" ca="1" si="0"/>
        <v>0</v>
      </c>
      <c r="G46" s="53">
        <f t="shared" ca="1" si="1"/>
        <v>0</v>
      </c>
      <c r="I46" s="51"/>
      <c r="J46" s="51"/>
      <c r="K46" s="51"/>
      <c r="L46" s="51"/>
      <c r="M46" s="51"/>
      <c r="N46" s="51"/>
      <c r="O46" s="51"/>
      <c r="P46" s="51"/>
      <c r="Q46" s="51"/>
      <c r="R46" s="51"/>
      <c r="S46" s="51"/>
      <c r="T46" s="51"/>
      <c r="U46" s="51"/>
      <c r="V46" s="51"/>
      <c r="W46" s="51"/>
      <c r="X46" s="51"/>
      <c r="Y46" s="51"/>
    </row>
    <row r="47" spans="1:25" ht="18.75" customHeight="1" x14ac:dyDescent="0.25">
      <c r="A47" s="49" t="s">
        <v>87</v>
      </c>
      <c r="B47" s="55"/>
      <c r="C47" s="51" t="s">
        <v>49</v>
      </c>
      <c r="D47" s="54">
        <v>200</v>
      </c>
      <c r="E47" s="53">
        <f ca="1">IFERROR(__xludf.DUMMYFUNCTION("IF(VALUE(REGEXREPLACE(TO_TEXT(INDEX(B:B,ROW())),""[^\d\.\-]"",""""))=0,0,IF(REGEXMATCH(UPPER(TO_TEXT(INDEX(C:C,ROW()))),""ROOF|SQ""),VALUE(REGEXREPLACE(TO_TEXT(INDEX(B:B,ROW())),""[^\d\.\-]"",""""))/100*VALUE(REGEXREPLACE(TO_TEXT(INDEX(D:D,ROW())),""[^\d\"&amp;".\-]"","""")),VALUE(REGEXREPLACE(TO_TEXT(INDEX(B:B,ROW())),""[^\d\.\-]"",""""))*VALUE(REGEXREPLACE(TO_TEXT(INDEX(D:D,ROW())),""[^\d\.\-]"",""""))))"),0)</f>
        <v>0</v>
      </c>
      <c r="F47" s="53">
        <f t="shared" ca="1" si="0"/>
        <v>0</v>
      </c>
      <c r="G47" s="53">
        <f t="shared" ca="1" si="1"/>
        <v>0</v>
      </c>
      <c r="I47" s="51"/>
      <c r="J47" s="51"/>
      <c r="K47" s="51"/>
      <c r="L47" s="51"/>
      <c r="M47" s="51"/>
      <c r="N47" s="51"/>
      <c r="O47" s="51"/>
      <c r="P47" s="51"/>
      <c r="Q47" s="51"/>
      <c r="R47" s="51"/>
      <c r="S47" s="51"/>
      <c r="T47" s="51"/>
      <c r="U47" s="51"/>
      <c r="V47" s="51"/>
      <c r="W47" s="51"/>
      <c r="X47" s="51"/>
      <c r="Y47" s="51"/>
    </row>
    <row r="48" spans="1:25" ht="18.75" customHeight="1" x14ac:dyDescent="0.25">
      <c r="A48" s="49" t="s">
        <v>88</v>
      </c>
      <c r="B48" s="56" t="s">
        <v>89</v>
      </c>
      <c r="C48" s="51" t="s">
        <v>49</v>
      </c>
      <c r="D48" s="57" t="s">
        <v>89</v>
      </c>
      <c r="E48" s="53">
        <f t="shared" ref="E48:G48" ca="1" si="2">SUM(E4:E47)*5%</f>
        <v>0</v>
      </c>
      <c r="F48" s="53">
        <f t="shared" ca="1" si="2"/>
        <v>0</v>
      </c>
      <c r="G48" s="53">
        <f t="shared" ca="1" si="2"/>
        <v>0</v>
      </c>
      <c r="I48" s="51"/>
      <c r="J48" s="51"/>
      <c r="K48" s="51"/>
      <c r="L48" s="51"/>
      <c r="M48" s="51"/>
      <c r="N48" s="51"/>
      <c r="O48" s="51"/>
      <c r="P48" s="51"/>
      <c r="Q48" s="51"/>
      <c r="R48" s="51"/>
      <c r="S48" s="51"/>
      <c r="T48" s="51"/>
      <c r="U48" s="51"/>
      <c r="V48" s="51"/>
      <c r="W48" s="51"/>
      <c r="X48" s="51"/>
      <c r="Y48" s="51"/>
    </row>
    <row r="49" spans="1:25" ht="18.75" customHeight="1" x14ac:dyDescent="0.3">
      <c r="A49" s="58" t="s">
        <v>90</v>
      </c>
      <c r="B49" s="56"/>
      <c r="C49" s="51"/>
      <c r="D49" s="59"/>
      <c r="E49" s="60">
        <f ca="1">SUM(E4:E48)</f>
        <v>0</v>
      </c>
      <c r="F49" s="60">
        <f t="shared" ref="F49:G49" ca="1" si="3">SUM(F4:F47)</f>
        <v>0</v>
      </c>
      <c r="G49" s="60">
        <f t="shared" ca="1" si="3"/>
        <v>0</v>
      </c>
      <c r="I49" s="51"/>
      <c r="J49" s="51"/>
      <c r="K49" s="51"/>
      <c r="L49" s="51"/>
      <c r="M49" s="51"/>
      <c r="N49" s="51"/>
      <c r="O49" s="51"/>
      <c r="P49" s="51"/>
      <c r="Q49" s="51"/>
      <c r="R49" s="51"/>
      <c r="S49" s="51"/>
      <c r="T49" s="51"/>
      <c r="U49" s="51"/>
      <c r="V49" s="51"/>
      <c r="W49" s="51"/>
      <c r="X49" s="51"/>
      <c r="Y49" s="51"/>
    </row>
    <row r="50" spans="1:25" ht="18.75" customHeigh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row>
    <row r="51" spans="1:25" ht="18.75" customHeight="1" x14ac:dyDescent="0.25">
      <c r="A51" s="51"/>
      <c r="B51" s="51"/>
      <c r="C51" s="51"/>
      <c r="D51" s="51"/>
      <c r="E51" s="51"/>
      <c r="F51" s="51"/>
      <c r="G51" s="51"/>
      <c r="H51" s="51"/>
      <c r="I51" s="51"/>
      <c r="J51" s="51"/>
      <c r="K51" s="51"/>
      <c r="L51" s="51"/>
      <c r="M51" s="51"/>
      <c r="N51" s="51"/>
      <c r="O51" s="51"/>
      <c r="P51" s="51"/>
      <c r="Q51" s="51"/>
      <c r="R51" s="51"/>
      <c r="S51" s="51"/>
      <c r="T51" s="51"/>
      <c r="U51" s="51"/>
      <c r="V51" s="51"/>
      <c r="W51" s="51"/>
      <c r="X51" s="51"/>
      <c r="Y51" s="51"/>
    </row>
    <row r="52" spans="1:25" ht="18.75" customHeight="1" x14ac:dyDescent="0.25">
      <c r="A52" s="61" t="s">
        <v>91</v>
      </c>
      <c r="B52" s="51"/>
      <c r="C52" s="51"/>
      <c r="D52" s="51"/>
      <c r="E52" s="51"/>
      <c r="F52" s="51"/>
      <c r="G52" s="51"/>
      <c r="H52" s="51"/>
      <c r="I52" s="51"/>
      <c r="J52" s="51"/>
      <c r="K52" s="51"/>
      <c r="L52" s="51"/>
      <c r="M52" s="51"/>
      <c r="N52" s="51"/>
      <c r="O52" s="51"/>
      <c r="P52" s="51"/>
      <c r="Q52" s="51"/>
      <c r="R52" s="51"/>
      <c r="S52" s="51"/>
      <c r="T52" s="51"/>
      <c r="U52" s="51"/>
      <c r="V52" s="51"/>
      <c r="W52" s="51"/>
      <c r="X52" s="51"/>
      <c r="Y52" s="51"/>
    </row>
    <row r="53" spans="1:25" ht="18.75" customHeight="1" x14ac:dyDescent="0.25">
      <c r="A53" s="51"/>
      <c r="B53" s="51"/>
      <c r="C53" s="51"/>
      <c r="D53" s="51"/>
      <c r="E53" s="51"/>
      <c r="F53" s="51"/>
      <c r="G53" s="51"/>
      <c r="H53" s="51"/>
      <c r="I53" s="51"/>
      <c r="J53" s="51"/>
      <c r="K53" s="51"/>
      <c r="L53" s="51"/>
      <c r="M53" s="51"/>
      <c r="N53" s="51"/>
      <c r="O53" s="51"/>
      <c r="P53" s="51"/>
      <c r="Q53" s="51"/>
      <c r="R53" s="51"/>
      <c r="S53" s="51"/>
      <c r="T53" s="51"/>
      <c r="U53" s="51"/>
      <c r="V53" s="51"/>
      <c r="W53" s="51"/>
      <c r="X53" s="51"/>
      <c r="Y53" s="51"/>
    </row>
    <row r="54" spans="1:25" ht="18.75" customHeight="1" x14ac:dyDescent="0.25">
      <c r="A54" s="51"/>
      <c r="B54" s="51"/>
      <c r="C54" s="51"/>
      <c r="D54" s="51"/>
      <c r="E54" s="51"/>
      <c r="F54" s="51"/>
      <c r="G54" s="51"/>
      <c r="H54" s="51"/>
      <c r="I54" s="51"/>
      <c r="J54" s="51"/>
      <c r="K54" s="51"/>
      <c r="L54" s="51"/>
      <c r="M54" s="51"/>
      <c r="N54" s="51"/>
      <c r="O54" s="51"/>
      <c r="P54" s="51"/>
      <c r="Q54" s="51"/>
      <c r="R54" s="51"/>
      <c r="S54" s="51"/>
      <c r="T54" s="51"/>
      <c r="U54" s="51"/>
      <c r="V54" s="51"/>
      <c r="W54" s="51"/>
      <c r="X54" s="51"/>
      <c r="Y54" s="51"/>
    </row>
    <row r="55" spans="1:25" ht="18.75" customHeigh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row>
    <row r="56" spans="1:25" ht="18.75" customHeigh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row>
    <row r="57" spans="1:25" ht="18.75" customHeight="1" x14ac:dyDescent="0.25">
      <c r="A57" s="51"/>
      <c r="B57" s="51"/>
      <c r="C57" s="51"/>
      <c r="D57" s="51"/>
      <c r="E57" s="51"/>
      <c r="F57" s="51"/>
      <c r="G57" s="51"/>
      <c r="H57" s="51"/>
      <c r="I57" s="51"/>
      <c r="J57" s="51"/>
      <c r="K57" s="51"/>
      <c r="L57" s="51"/>
      <c r="M57" s="51"/>
      <c r="N57" s="51"/>
      <c r="O57" s="51"/>
      <c r="P57" s="51"/>
      <c r="Q57" s="51"/>
      <c r="R57" s="51"/>
      <c r="S57" s="51"/>
      <c r="T57" s="51"/>
      <c r="U57" s="51"/>
      <c r="V57" s="51"/>
      <c r="W57" s="51"/>
      <c r="X57" s="51"/>
      <c r="Y57" s="51"/>
    </row>
    <row r="58" spans="1:25" ht="18.75" customHeight="1" x14ac:dyDescent="0.25">
      <c r="A58" s="51"/>
      <c r="B58" s="51"/>
      <c r="C58" s="51"/>
      <c r="D58" s="51"/>
      <c r="E58" s="51"/>
      <c r="F58" s="51"/>
      <c r="G58" s="51"/>
      <c r="H58" s="51"/>
      <c r="I58" s="51"/>
      <c r="J58" s="51"/>
      <c r="K58" s="51"/>
      <c r="L58" s="51"/>
      <c r="M58" s="51"/>
      <c r="N58" s="51"/>
      <c r="O58" s="51"/>
      <c r="P58" s="51"/>
      <c r="Q58" s="51"/>
      <c r="R58" s="51"/>
      <c r="S58" s="51"/>
      <c r="T58" s="51"/>
      <c r="U58" s="51"/>
      <c r="V58" s="51"/>
      <c r="W58" s="51"/>
      <c r="X58" s="51"/>
      <c r="Y58" s="51"/>
    </row>
    <row r="59" spans="1:25" ht="18.75" customHeight="1" x14ac:dyDescent="0.25">
      <c r="A59" s="51"/>
      <c r="B59" s="51"/>
      <c r="C59" s="51"/>
      <c r="D59" s="51"/>
      <c r="E59" s="51"/>
      <c r="F59" s="51"/>
      <c r="G59" s="51"/>
      <c r="H59" s="51"/>
      <c r="I59" s="51"/>
      <c r="J59" s="51"/>
      <c r="K59" s="51"/>
      <c r="L59" s="51"/>
      <c r="M59" s="51"/>
      <c r="N59" s="51"/>
      <c r="O59" s="51"/>
      <c r="P59" s="51"/>
      <c r="Q59" s="51"/>
      <c r="R59" s="51"/>
      <c r="S59" s="51"/>
      <c r="T59" s="51"/>
      <c r="U59" s="51"/>
      <c r="V59" s="51"/>
      <c r="W59" s="51"/>
      <c r="X59" s="51"/>
      <c r="Y59" s="51"/>
    </row>
    <row r="60" spans="1:25" ht="18.75" customHeight="1" x14ac:dyDescent="0.25">
      <c r="A60" s="51"/>
      <c r="B60" s="51"/>
      <c r="C60" s="51"/>
      <c r="D60" s="51"/>
      <c r="E60" s="51"/>
      <c r="F60" s="51"/>
      <c r="G60" s="51"/>
      <c r="H60" s="51"/>
      <c r="I60" s="51"/>
      <c r="J60" s="51"/>
      <c r="K60" s="51"/>
      <c r="L60" s="51"/>
      <c r="M60" s="51"/>
      <c r="N60" s="51"/>
      <c r="O60" s="51"/>
      <c r="P60" s="51"/>
      <c r="Q60" s="51"/>
      <c r="R60" s="51"/>
      <c r="S60" s="51"/>
      <c r="T60" s="51"/>
      <c r="U60" s="51"/>
      <c r="V60" s="51"/>
      <c r="W60" s="51"/>
      <c r="X60" s="51"/>
      <c r="Y60" s="51"/>
    </row>
    <row r="61" spans="1:25" ht="18.75" customHeight="1" x14ac:dyDescent="0.25">
      <c r="A61" s="51"/>
      <c r="B61" s="51"/>
      <c r="C61" s="51"/>
      <c r="D61" s="51"/>
      <c r="E61" s="51"/>
      <c r="F61" s="51"/>
      <c r="G61" s="51"/>
      <c r="H61" s="51"/>
      <c r="I61" s="51"/>
      <c r="J61" s="51"/>
      <c r="K61" s="51"/>
      <c r="L61" s="51"/>
      <c r="M61" s="51"/>
      <c r="N61" s="51"/>
      <c r="O61" s="51"/>
      <c r="P61" s="51"/>
      <c r="Q61" s="51"/>
      <c r="R61" s="51"/>
      <c r="S61" s="51"/>
      <c r="T61" s="51"/>
      <c r="U61" s="51"/>
      <c r="V61" s="51"/>
      <c r="W61" s="51"/>
      <c r="X61" s="51"/>
      <c r="Y61" s="51"/>
    </row>
    <row r="62" spans="1:25" ht="18.75" customHeigh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row>
    <row r="63" spans="1:25" ht="18.75" customHeight="1" x14ac:dyDescent="0.25">
      <c r="A63" s="51"/>
      <c r="B63" s="51"/>
      <c r="C63" s="51"/>
      <c r="D63" s="51"/>
      <c r="E63" s="51"/>
      <c r="F63" s="51"/>
      <c r="G63" s="51"/>
      <c r="H63" s="51"/>
      <c r="I63" s="51"/>
      <c r="J63" s="51"/>
      <c r="K63" s="51"/>
      <c r="L63" s="51"/>
      <c r="M63" s="51"/>
      <c r="N63" s="51"/>
      <c r="O63" s="51"/>
      <c r="P63" s="51"/>
      <c r="Q63" s="51"/>
      <c r="R63" s="51"/>
      <c r="S63" s="51"/>
      <c r="T63" s="51"/>
      <c r="U63" s="51"/>
      <c r="V63" s="51"/>
      <c r="W63" s="51"/>
      <c r="X63" s="51"/>
      <c r="Y63" s="51"/>
    </row>
    <row r="64" spans="1:25" ht="18.75" customHeight="1" x14ac:dyDescent="0.25">
      <c r="A64" s="51"/>
      <c r="B64" s="51"/>
      <c r="C64" s="51"/>
      <c r="D64" s="51"/>
      <c r="E64" s="51"/>
      <c r="F64" s="51"/>
      <c r="G64" s="51"/>
      <c r="H64" s="51"/>
      <c r="I64" s="51"/>
      <c r="J64" s="51"/>
      <c r="K64" s="51"/>
      <c r="L64" s="51"/>
      <c r="M64" s="51"/>
      <c r="N64" s="51"/>
      <c r="O64" s="51"/>
      <c r="P64" s="51"/>
      <c r="Q64" s="51"/>
      <c r="R64" s="51"/>
      <c r="S64" s="51"/>
      <c r="T64" s="51"/>
      <c r="U64" s="51"/>
      <c r="V64" s="51"/>
      <c r="W64" s="51"/>
      <c r="X64" s="51"/>
      <c r="Y64" s="51"/>
    </row>
    <row r="65" spans="1:25" ht="18.75" customHeight="1" x14ac:dyDescent="0.25">
      <c r="A65" s="51"/>
      <c r="B65" s="51"/>
      <c r="C65" s="51"/>
      <c r="D65" s="51"/>
      <c r="E65" s="51"/>
      <c r="F65" s="51"/>
      <c r="G65" s="51"/>
      <c r="H65" s="51"/>
      <c r="I65" s="51"/>
      <c r="J65" s="51"/>
      <c r="K65" s="51"/>
      <c r="L65" s="51"/>
      <c r="M65" s="51"/>
      <c r="N65" s="51"/>
      <c r="O65" s="51"/>
      <c r="P65" s="51"/>
      <c r="Q65" s="51"/>
      <c r="R65" s="51"/>
      <c r="S65" s="51"/>
      <c r="T65" s="51"/>
      <c r="U65" s="51"/>
      <c r="V65" s="51"/>
      <c r="W65" s="51"/>
      <c r="X65" s="51"/>
      <c r="Y65" s="51"/>
    </row>
    <row r="66" spans="1:25" ht="18.75" customHeigh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row>
    <row r="67" spans="1:25" ht="18.75" customHeight="1" x14ac:dyDescent="0.25">
      <c r="A67" s="51"/>
      <c r="B67" s="51"/>
      <c r="C67" s="51"/>
      <c r="D67" s="51"/>
      <c r="E67" s="51"/>
      <c r="F67" s="51"/>
      <c r="G67" s="51"/>
      <c r="H67" s="51"/>
      <c r="I67" s="51"/>
      <c r="J67" s="51"/>
      <c r="K67" s="51"/>
      <c r="L67" s="51"/>
      <c r="M67" s="51"/>
      <c r="N67" s="51"/>
      <c r="O67" s="51"/>
      <c r="P67" s="51"/>
      <c r="Q67" s="51"/>
      <c r="R67" s="51"/>
      <c r="S67" s="51"/>
      <c r="T67" s="51"/>
      <c r="U67" s="51"/>
      <c r="V67" s="51"/>
      <c r="W67" s="51"/>
      <c r="X67" s="51"/>
      <c r="Y67" s="51"/>
    </row>
    <row r="68" spans="1:25" ht="18.75" customHeight="1" x14ac:dyDescent="0.25">
      <c r="A68" s="51"/>
      <c r="B68" s="51"/>
      <c r="C68" s="51"/>
      <c r="D68" s="51"/>
      <c r="E68" s="51"/>
      <c r="F68" s="51"/>
      <c r="G68" s="51"/>
      <c r="H68" s="51"/>
      <c r="I68" s="51"/>
      <c r="J68" s="51"/>
      <c r="K68" s="51"/>
      <c r="L68" s="51"/>
      <c r="M68" s="51"/>
      <c r="N68" s="51"/>
      <c r="O68" s="51"/>
      <c r="P68" s="51"/>
      <c r="Q68" s="51"/>
      <c r="R68" s="51"/>
      <c r="S68" s="51"/>
      <c r="T68" s="51"/>
      <c r="U68" s="51"/>
      <c r="V68" s="51"/>
      <c r="W68" s="51"/>
      <c r="X68" s="51"/>
      <c r="Y68" s="51"/>
    </row>
    <row r="69" spans="1:25" ht="18.75" customHeight="1" x14ac:dyDescent="0.25">
      <c r="A69" s="51"/>
      <c r="B69" s="51"/>
      <c r="C69" s="51"/>
      <c r="D69" s="51"/>
      <c r="E69" s="51"/>
      <c r="F69" s="51"/>
      <c r="G69" s="51"/>
      <c r="H69" s="51"/>
      <c r="I69" s="51"/>
      <c r="J69" s="51"/>
      <c r="K69" s="51"/>
      <c r="L69" s="51"/>
      <c r="M69" s="51"/>
      <c r="N69" s="51"/>
      <c r="O69" s="51"/>
      <c r="P69" s="51"/>
      <c r="Q69" s="51"/>
      <c r="R69" s="51"/>
      <c r="S69" s="51"/>
      <c r="T69" s="51"/>
      <c r="U69" s="51"/>
      <c r="V69" s="51"/>
      <c r="W69" s="51"/>
      <c r="X69" s="51"/>
      <c r="Y69" s="51"/>
    </row>
    <row r="70" spans="1:25" ht="18.75" customHeight="1" x14ac:dyDescent="0.25">
      <c r="A70" s="51"/>
      <c r="B70" s="51"/>
      <c r="C70" s="51"/>
      <c r="D70" s="51"/>
      <c r="E70" s="51"/>
      <c r="F70" s="51"/>
      <c r="G70" s="51"/>
      <c r="H70" s="51"/>
      <c r="I70" s="51"/>
      <c r="J70" s="51"/>
      <c r="K70" s="51"/>
      <c r="L70" s="51"/>
      <c r="M70" s="51"/>
      <c r="N70" s="51"/>
      <c r="O70" s="51"/>
      <c r="P70" s="51"/>
      <c r="Q70" s="51"/>
      <c r="R70" s="51"/>
      <c r="S70" s="51"/>
      <c r="T70" s="51"/>
      <c r="U70" s="51"/>
      <c r="V70" s="51"/>
      <c r="W70" s="51"/>
      <c r="X70" s="51"/>
      <c r="Y70" s="51"/>
    </row>
    <row r="71" spans="1:25" ht="18.75" customHeight="1" x14ac:dyDescent="0.25">
      <c r="A71" s="51"/>
      <c r="B71" s="51"/>
      <c r="C71" s="51"/>
      <c r="D71" s="51"/>
      <c r="E71" s="51"/>
      <c r="F71" s="51"/>
      <c r="G71" s="51"/>
      <c r="H71" s="51"/>
      <c r="I71" s="51"/>
      <c r="J71" s="51"/>
      <c r="K71" s="51"/>
      <c r="L71" s="51"/>
      <c r="M71" s="51"/>
      <c r="N71" s="51"/>
      <c r="O71" s="51"/>
      <c r="P71" s="51"/>
      <c r="Q71" s="51"/>
      <c r="R71" s="51"/>
      <c r="S71" s="51"/>
      <c r="T71" s="51"/>
      <c r="U71" s="51"/>
      <c r="V71" s="51"/>
      <c r="W71" s="51"/>
      <c r="X71" s="51"/>
      <c r="Y71" s="51"/>
    </row>
    <row r="72" spans="1:25" ht="18.75" customHeight="1" x14ac:dyDescent="0.25">
      <c r="A72" s="51"/>
      <c r="B72" s="51"/>
      <c r="C72" s="51"/>
      <c r="D72" s="51"/>
      <c r="E72" s="51"/>
      <c r="F72" s="51"/>
      <c r="G72" s="51"/>
      <c r="H72" s="51"/>
      <c r="I72" s="51"/>
      <c r="J72" s="51"/>
      <c r="K72" s="51"/>
      <c r="L72" s="51"/>
      <c r="M72" s="51"/>
      <c r="N72" s="51"/>
      <c r="O72" s="51"/>
      <c r="P72" s="51"/>
      <c r="Q72" s="51"/>
      <c r="R72" s="51"/>
      <c r="S72" s="51"/>
      <c r="T72" s="51"/>
      <c r="U72" s="51"/>
      <c r="V72" s="51"/>
      <c r="W72" s="51"/>
      <c r="X72" s="51"/>
      <c r="Y72" s="51"/>
    </row>
    <row r="73" spans="1:25" ht="18.75" customHeight="1" x14ac:dyDescent="0.25">
      <c r="A73" s="51"/>
      <c r="B73" s="51"/>
      <c r="C73" s="51"/>
      <c r="D73" s="51"/>
      <c r="E73" s="51"/>
      <c r="F73" s="51"/>
      <c r="G73" s="51"/>
      <c r="H73" s="51"/>
      <c r="I73" s="51"/>
      <c r="J73" s="51"/>
      <c r="K73" s="51"/>
      <c r="L73" s="51"/>
      <c r="M73" s="51"/>
      <c r="N73" s="51"/>
      <c r="O73" s="51"/>
      <c r="P73" s="51"/>
      <c r="Q73" s="51"/>
      <c r="R73" s="51"/>
      <c r="S73" s="51"/>
      <c r="T73" s="51"/>
      <c r="U73" s="51"/>
      <c r="V73" s="51"/>
      <c r="W73" s="51"/>
      <c r="X73" s="51"/>
      <c r="Y73" s="51"/>
    </row>
    <row r="74" spans="1:25" ht="18.75" customHeight="1" x14ac:dyDescent="0.25">
      <c r="A74" s="51"/>
      <c r="B74" s="51"/>
      <c r="C74" s="51"/>
      <c r="D74" s="51"/>
      <c r="E74" s="51"/>
      <c r="F74" s="51"/>
      <c r="G74" s="51"/>
      <c r="H74" s="51"/>
      <c r="I74" s="51"/>
      <c r="J74" s="51"/>
      <c r="K74" s="51"/>
      <c r="L74" s="51"/>
      <c r="M74" s="51"/>
      <c r="N74" s="51"/>
      <c r="O74" s="51"/>
      <c r="P74" s="51"/>
      <c r="Q74" s="51"/>
      <c r="R74" s="51"/>
      <c r="S74" s="51"/>
      <c r="T74" s="51"/>
      <c r="U74" s="51"/>
      <c r="V74" s="51"/>
      <c r="W74" s="51"/>
      <c r="X74" s="51"/>
      <c r="Y74" s="51"/>
    </row>
    <row r="75" spans="1:25" ht="18.75" customHeight="1" x14ac:dyDescent="0.25">
      <c r="A75" s="51"/>
      <c r="B75" s="51"/>
      <c r="C75" s="51"/>
      <c r="D75" s="51"/>
      <c r="E75" s="51"/>
      <c r="F75" s="51"/>
      <c r="G75" s="51"/>
      <c r="H75" s="51"/>
      <c r="I75" s="51"/>
      <c r="J75" s="51"/>
      <c r="K75" s="51"/>
      <c r="L75" s="51"/>
      <c r="M75" s="51"/>
      <c r="N75" s="51"/>
      <c r="O75" s="51"/>
      <c r="P75" s="51"/>
      <c r="Q75" s="51"/>
      <c r="R75" s="51"/>
      <c r="S75" s="51"/>
      <c r="T75" s="51"/>
      <c r="U75" s="51"/>
      <c r="V75" s="51"/>
      <c r="W75" s="51"/>
      <c r="X75" s="51"/>
      <c r="Y75" s="51"/>
    </row>
    <row r="76" spans="1:25" ht="18.75" customHeight="1" x14ac:dyDescent="0.25">
      <c r="A76" s="51"/>
      <c r="B76" s="51"/>
      <c r="C76" s="51"/>
      <c r="D76" s="51"/>
      <c r="E76" s="51"/>
      <c r="F76" s="51"/>
      <c r="G76" s="51"/>
      <c r="H76" s="51"/>
      <c r="I76" s="51"/>
      <c r="J76" s="51"/>
      <c r="K76" s="51"/>
      <c r="L76" s="51"/>
      <c r="M76" s="51"/>
      <c r="N76" s="51"/>
      <c r="O76" s="51"/>
      <c r="P76" s="51"/>
      <c r="Q76" s="51"/>
      <c r="R76" s="51"/>
      <c r="S76" s="51"/>
      <c r="T76" s="51"/>
      <c r="U76" s="51"/>
      <c r="V76" s="51"/>
      <c r="W76" s="51"/>
      <c r="X76" s="51"/>
      <c r="Y76" s="51"/>
    </row>
    <row r="77" spans="1:25" ht="18.75" customHeight="1" x14ac:dyDescent="0.25">
      <c r="A77" s="51"/>
      <c r="B77" s="51"/>
      <c r="C77" s="51"/>
      <c r="D77" s="51"/>
      <c r="E77" s="51"/>
      <c r="F77" s="51"/>
      <c r="G77" s="51"/>
      <c r="H77" s="51"/>
      <c r="I77" s="51"/>
      <c r="J77" s="51"/>
      <c r="K77" s="51"/>
      <c r="L77" s="51"/>
      <c r="M77" s="51"/>
      <c r="N77" s="51"/>
      <c r="O77" s="51"/>
      <c r="P77" s="51"/>
      <c r="Q77" s="51"/>
      <c r="R77" s="51"/>
      <c r="S77" s="51"/>
      <c r="T77" s="51"/>
      <c r="U77" s="51"/>
      <c r="V77" s="51"/>
      <c r="W77" s="51"/>
      <c r="X77" s="51"/>
      <c r="Y77" s="51"/>
    </row>
    <row r="78" spans="1:25" ht="18.75" customHeight="1" x14ac:dyDescent="0.25">
      <c r="A78" s="51"/>
      <c r="B78" s="51"/>
      <c r="C78" s="51"/>
      <c r="D78" s="51"/>
      <c r="E78" s="51"/>
      <c r="F78" s="51"/>
      <c r="G78" s="51"/>
      <c r="H78" s="51"/>
      <c r="I78" s="51"/>
      <c r="J78" s="51"/>
      <c r="K78" s="51"/>
      <c r="L78" s="51"/>
      <c r="M78" s="51"/>
      <c r="N78" s="51"/>
      <c r="O78" s="51"/>
      <c r="P78" s="51"/>
      <c r="Q78" s="51"/>
      <c r="R78" s="51"/>
      <c r="S78" s="51"/>
      <c r="T78" s="51"/>
      <c r="U78" s="51"/>
      <c r="V78" s="51"/>
      <c r="W78" s="51"/>
      <c r="X78" s="51"/>
      <c r="Y78" s="51"/>
    </row>
    <row r="79" spans="1:25" ht="18.75" customHeight="1" x14ac:dyDescent="0.25">
      <c r="A79" s="51"/>
      <c r="B79" s="51"/>
      <c r="C79" s="51"/>
      <c r="D79" s="51"/>
      <c r="E79" s="51"/>
      <c r="F79" s="51"/>
      <c r="G79" s="51"/>
      <c r="H79" s="51"/>
      <c r="I79" s="51"/>
      <c r="J79" s="51"/>
      <c r="K79" s="51"/>
      <c r="L79" s="51"/>
      <c r="M79" s="51"/>
      <c r="N79" s="51"/>
      <c r="O79" s="51"/>
      <c r="P79" s="51"/>
      <c r="Q79" s="51"/>
      <c r="R79" s="51"/>
      <c r="S79" s="51"/>
      <c r="T79" s="51"/>
      <c r="U79" s="51"/>
      <c r="V79" s="51"/>
      <c r="W79" s="51"/>
      <c r="X79" s="51"/>
      <c r="Y79" s="51"/>
    </row>
    <row r="80" spans="1:25" ht="18.75" customHeight="1" x14ac:dyDescent="0.25">
      <c r="A80" s="51"/>
      <c r="B80" s="51"/>
      <c r="C80" s="51"/>
      <c r="D80" s="51"/>
      <c r="E80" s="51"/>
      <c r="F80" s="51"/>
      <c r="G80" s="51"/>
      <c r="H80" s="51"/>
      <c r="I80" s="51"/>
      <c r="J80" s="51"/>
      <c r="K80" s="51"/>
      <c r="L80" s="51"/>
      <c r="M80" s="51"/>
      <c r="N80" s="51"/>
      <c r="O80" s="51"/>
      <c r="P80" s="51"/>
      <c r="Q80" s="51"/>
      <c r="R80" s="51"/>
      <c r="S80" s="51"/>
      <c r="T80" s="51"/>
      <c r="U80" s="51"/>
      <c r="V80" s="51"/>
      <c r="W80" s="51"/>
      <c r="X80" s="51"/>
      <c r="Y80" s="51"/>
    </row>
    <row r="81" spans="1:25" ht="18.75" customHeight="1" x14ac:dyDescent="0.25">
      <c r="A81" s="51"/>
      <c r="B81" s="51"/>
      <c r="C81" s="51"/>
      <c r="D81" s="51"/>
      <c r="E81" s="51"/>
      <c r="F81" s="51"/>
      <c r="G81" s="51"/>
      <c r="H81" s="51"/>
      <c r="I81" s="51"/>
      <c r="J81" s="51"/>
      <c r="K81" s="51"/>
      <c r="L81" s="51"/>
      <c r="M81" s="51"/>
      <c r="N81" s="51"/>
      <c r="O81" s="51"/>
      <c r="P81" s="51"/>
      <c r="Q81" s="51"/>
      <c r="R81" s="51"/>
      <c r="S81" s="51"/>
      <c r="T81" s="51"/>
      <c r="U81" s="51"/>
      <c r="V81" s="51"/>
      <c r="W81" s="51"/>
      <c r="X81" s="51"/>
      <c r="Y81" s="51"/>
    </row>
    <row r="82" spans="1:25" ht="18.75" customHeight="1" x14ac:dyDescent="0.25">
      <c r="A82" s="51"/>
      <c r="B82" s="51"/>
      <c r="C82" s="51"/>
      <c r="D82" s="51"/>
      <c r="E82" s="51"/>
      <c r="F82" s="51"/>
      <c r="G82" s="51"/>
      <c r="H82" s="51"/>
      <c r="I82" s="51"/>
      <c r="J82" s="51"/>
      <c r="K82" s="51"/>
      <c r="L82" s="51"/>
      <c r="M82" s="51"/>
      <c r="N82" s="51"/>
      <c r="O82" s="51"/>
      <c r="P82" s="51"/>
      <c r="Q82" s="51"/>
      <c r="R82" s="51"/>
      <c r="S82" s="51"/>
      <c r="T82" s="51"/>
      <c r="U82" s="51"/>
      <c r="V82" s="51"/>
      <c r="W82" s="51"/>
      <c r="X82" s="51"/>
      <c r="Y82" s="51"/>
    </row>
    <row r="83" spans="1:25" ht="18.75" customHeight="1" x14ac:dyDescent="0.25">
      <c r="A83" s="51"/>
      <c r="B83" s="51"/>
      <c r="C83" s="51"/>
      <c r="D83" s="51"/>
      <c r="E83" s="51"/>
      <c r="F83" s="51"/>
      <c r="G83" s="51"/>
      <c r="H83" s="51"/>
      <c r="I83" s="51"/>
      <c r="J83" s="51"/>
      <c r="K83" s="51"/>
      <c r="L83" s="51"/>
      <c r="M83" s="51"/>
      <c r="N83" s="51"/>
      <c r="O83" s="51"/>
      <c r="P83" s="51"/>
      <c r="Q83" s="51"/>
      <c r="R83" s="51"/>
      <c r="S83" s="51"/>
      <c r="T83" s="51"/>
      <c r="U83" s="51"/>
      <c r="V83" s="51"/>
      <c r="W83" s="51"/>
      <c r="X83" s="51"/>
      <c r="Y83" s="51"/>
    </row>
    <row r="84" spans="1:25" ht="18.75" customHeight="1" x14ac:dyDescent="0.25">
      <c r="A84" s="51"/>
      <c r="B84" s="51"/>
      <c r="C84" s="51"/>
      <c r="D84" s="51"/>
      <c r="E84" s="51"/>
      <c r="F84" s="51"/>
      <c r="G84" s="51"/>
      <c r="H84" s="51"/>
      <c r="I84" s="51"/>
      <c r="J84" s="51"/>
      <c r="K84" s="51"/>
      <c r="L84" s="51"/>
      <c r="M84" s="51"/>
      <c r="N84" s="51"/>
      <c r="O84" s="51"/>
      <c r="P84" s="51"/>
      <c r="Q84" s="51"/>
      <c r="R84" s="51"/>
      <c r="S84" s="51"/>
      <c r="T84" s="51"/>
      <c r="U84" s="51"/>
      <c r="V84" s="51"/>
      <c r="W84" s="51"/>
      <c r="X84" s="51"/>
      <c r="Y84" s="51"/>
    </row>
    <row r="85" spans="1:25" ht="18.75" customHeight="1" x14ac:dyDescent="0.25">
      <c r="A85" s="51"/>
      <c r="B85" s="51"/>
      <c r="C85" s="51"/>
      <c r="D85" s="51"/>
      <c r="E85" s="51"/>
      <c r="F85" s="51"/>
      <c r="G85" s="51"/>
      <c r="H85" s="51"/>
      <c r="I85" s="51"/>
      <c r="J85" s="51"/>
      <c r="K85" s="51"/>
      <c r="L85" s="51"/>
      <c r="M85" s="51"/>
      <c r="N85" s="51"/>
      <c r="O85" s="51"/>
      <c r="P85" s="51"/>
      <c r="Q85" s="51"/>
      <c r="R85" s="51"/>
      <c r="S85" s="51"/>
      <c r="T85" s="51"/>
      <c r="U85" s="51"/>
      <c r="V85" s="51"/>
      <c r="W85" s="51"/>
      <c r="X85" s="51"/>
      <c r="Y85" s="51"/>
    </row>
    <row r="86" spans="1:25" ht="18.75" customHeight="1" x14ac:dyDescent="0.25">
      <c r="A86" s="51"/>
      <c r="B86" s="51"/>
      <c r="C86" s="51"/>
      <c r="D86" s="51"/>
      <c r="E86" s="51"/>
      <c r="F86" s="51"/>
      <c r="G86" s="51"/>
      <c r="H86" s="51"/>
      <c r="I86" s="51"/>
      <c r="J86" s="51"/>
      <c r="K86" s="51"/>
      <c r="L86" s="51"/>
      <c r="M86" s="51"/>
      <c r="N86" s="51"/>
      <c r="O86" s="51"/>
      <c r="P86" s="51"/>
      <c r="Q86" s="51"/>
      <c r="R86" s="51"/>
      <c r="S86" s="51"/>
      <c r="T86" s="51"/>
      <c r="U86" s="51"/>
      <c r="V86" s="51"/>
      <c r="W86" s="51"/>
      <c r="X86" s="51"/>
      <c r="Y86" s="51"/>
    </row>
    <row r="87" spans="1:25" ht="18.75" customHeight="1" x14ac:dyDescent="0.25">
      <c r="A87" s="51"/>
      <c r="B87" s="51"/>
      <c r="C87" s="51"/>
      <c r="D87" s="51"/>
      <c r="E87" s="51"/>
      <c r="F87" s="51"/>
      <c r="G87" s="51"/>
      <c r="H87" s="51"/>
      <c r="I87" s="51"/>
      <c r="J87" s="51"/>
      <c r="K87" s="51"/>
      <c r="L87" s="51"/>
      <c r="M87" s="51"/>
      <c r="N87" s="51"/>
      <c r="O87" s="51"/>
      <c r="P87" s="51"/>
      <c r="Q87" s="51"/>
      <c r="R87" s="51"/>
      <c r="S87" s="51"/>
      <c r="T87" s="51"/>
      <c r="U87" s="51"/>
      <c r="V87" s="51"/>
      <c r="W87" s="51"/>
      <c r="X87" s="51"/>
      <c r="Y87" s="51"/>
    </row>
    <row r="88" spans="1:25" ht="18.75" customHeight="1" x14ac:dyDescent="0.25">
      <c r="A88" s="51"/>
      <c r="B88" s="51"/>
      <c r="C88" s="51"/>
      <c r="D88" s="51"/>
      <c r="E88" s="51"/>
      <c r="F88" s="51"/>
      <c r="G88" s="51"/>
      <c r="H88" s="51"/>
      <c r="I88" s="51"/>
      <c r="J88" s="51"/>
      <c r="K88" s="51"/>
      <c r="L88" s="51"/>
      <c r="M88" s="51"/>
      <c r="N88" s="51"/>
      <c r="O88" s="51"/>
      <c r="P88" s="51"/>
      <c r="Q88" s="51"/>
      <c r="R88" s="51"/>
      <c r="S88" s="51"/>
      <c r="T88" s="51"/>
      <c r="U88" s="51"/>
      <c r="V88" s="51"/>
      <c r="W88" s="51"/>
      <c r="X88" s="51"/>
      <c r="Y88" s="51"/>
    </row>
    <row r="89" spans="1:25" ht="18.75" customHeight="1" x14ac:dyDescent="0.25">
      <c r="A89" s="51"/>
      <c r="B89" s="51"/>
      <c r="C89" s="51"/>
      <c r="D89" s="51"/>
      <c r="E89" s="51"/>
      <c r="F89" s="51"/>
      <c r="G89" s="51"/>
      <c r="H89" s="51"/>
      <c r="I89" s="51"/>
      <c r="J89" s="51"/>
      <c r="K89" s="51"/>
      <c r="L89" s="51"/>
      <c r="M89" s="51"/>
      <c r="N89" s="51"/>
      <c r="O89" s="51"/>
      <c r="P89" s="51"/>
      <c r="Q89" s="51"/>
      <c r="R89" s="51"/>
      <c r="S89" s="51"/>
      <c r="T89" s="51"/>
      <c r="U89" s="51"/>
      <c r="V89" s="51"/>
      <c r="W89" s="51"/>
      <c r="X89" s="51"/>
      <c r="Y89" s="51"/>
    </row>
    <row r="90" spans="1:25" ht="18.75" customHeight="1" x14ac:dyDescent="0.25">
      <c r="A90" s="51"/>
      <c r="B90" s="51"/>
      <c r="C90" s="51"/>
      <c r="D90" s="51"/>
      <c r="E90" s="51"/>
      <c r="F90" s="51"/>
      <c r="G90" s="51"/>
      <c r="H90" s="51"/>
      <c r="I90" s="51"/>
      <c r="J90" s="51"/>
      <c r="K90" s="51"/>
      <c r="L90" s="51"/>
      <c r="M90" s="51"/>
      <c r="N90" s="51"/>
      <c r="O90" s="51"/>
      <c r="P90" s="51"/>
      <c r="Q90" s="51"/>
      <c r="R90" s="51"/>
      <c r="S90" s="51"/>
      <c r="T90" s="51"/>
      <c r="U90" s="51"/>
      <c r="V90" s="51"/>
      <c r="W90" s="51"/>
      <c r="X90" s="51"/>
      <c r="Y90" s="51"/>
    </row>
    <row r="91" spans="1:25" ht="18.75" customHeight="1" x14ac:dyDescent="0.25">
      <c r="A91" s="51"/>
      <c r="B91" s="51"/>
      <c r="C91" s="51"/>
      <c r="D91" s="51"/>
      <c r="E91" s="51"/>
      <c r="F91" s="51"/>
      <c r="G91" s="51"/>
      <c r="H91" s="51"/>
      <c r="I91" s="51"/>
      <c r="J91" s="51"/>
      <c r="K91" s="51"/>
      <c r="L91" s="51"/>
      <c r="M91" s="51"/>
      <c r="N91" s="51"/>
      <c r="O91" s="51"/>
      <c r="P91" s="51"/>
      <c r="Q91" s="51"/>
      <c r="R91" s="51"/>
      <c r="S91" s="51"/>
      <c r="T91" s="51"/>
      <c r="U91" s="51"/>
      <c r="V91" s="51"/>
      <c r="W91" s="51"/>
      <c r="X91" s="51"/>
      <c r="Y91" s="51"/>
    </row>
    <row r="92" spans="1:25" ht="18.75" customHeight="1" x14ac:dyDescent="0.25">
      <c r="A92" s="51"/>
      <c r="B92" s="51"/>
      <c r="C92" s="51"/>
      <c r="D92" s="51"/>
      <c r="E92" s="51"/>
      <c r="F92" s="51"/>
      <c r="G92" s="51"/>
      <c r="H92" s="51"/>
      <c r="I92" s="51"/>
      <c r="J92" s="51"/>
      <c r="K92" s="51"/>
      <c r="L92" s="51"/>
      <c r="M92" s="51"/>
      <c r="N92" s="51"/>
      <c r="O92" s="51"/>
      <c r="P92" s="51"/>
      <c r="Q92" s="51"/>
      <c r="R92" s="51"/>
      <c r="S92" s="51"/>
      <c r="T92" s="51"/>
      <c r="U92" s="51"/>
      <c r="V92" s="51"/>
      <c r="W92" s="51"/>
      <c r="X92" s="51"/>
      <c r="Y92" s="51"/>
    </row>
    <row r="93" spans="1:25" ht="18.75" customHeight="1" x14ac:dyDescent="0.25">
      <c r="A93" s="51"/>
      <c r="B93" s="51"/>
      <c r="C93" s="51"/>
      <c r="D93" s="51"/>
      <c r="E93" s="51"/>
      <c r="F93" s="51"/>
      <c r="G93" s="51"/>
      <c r="H93" s="51"/>
      <c r="I93" s="51"/>
      <c r="J93" s="51"/>
      <c r="K93" s="51"/>
      <c r="L93" s="51"/>
      <c r="M93" s="51"/>
      <c r="N93" s="51"/>
      <c r="O93" s="51"/>
      <c r="P93" s="51"/>
      <c r="Q93" s="51"/>
      <c r="R93" s="51"/>
      <c r="S93" s="51"/>
      <c r="T93" s="51"/>
      <c r="U93" s="51"/>
      <c r="V93" s="51"/>
      <c r="W93" s="51"/>
      <c r="X93" s="51"/>
      <c r="Y93" s="51"/>
    </row>
    <row r="94" spans="1:25" ht="18.75" customHeight="1" x14ac:dyDescent="0.25">
      <c r="A94" s="51"/>
      <c r="B94" s="51"/>
      <c r="C94" s="51"/>
      <c r="D94" s="51"/>
      <c r="E94" s="51"/>
      <c r="F94" s="51"/>
      <c r="G94" s="51"/>
      <c r="H94" s="51"/>
      <c r="I94" s="51"/>
      <c r="J94" s="51"/>
      <c r="K94" s="51"/>
      <c r="L94" s="51"/>
      <c r="M94" s="51"/>
      <c r="N94" s="51"/>
      <c r="O94" s="51"/>
      <c r="P94" s="51"/>
      <c r="Q94" s="51"/>
      <c r="R94" s="51"/>
      <c r="S94" s="51"/>
      <c r="T94" s="51"/>
      <c r="U94" s="51"/>
      <c r="V94" s="51"/>
      <c r="W94" s="51"/>
      <c r="X94" s="51"/>
      <c r="Y94" s="51"/>
    </row>
    <row r="95" spans="1:25" ht="18.75" customHeight="1" x14ac:dyDescent="0.25">
      <c r="A95" s="51"/>
      <c r="B95" s="51"/>
      <c r="C95" s="51"/>
      <c r="D95" s="51"/>
      <c r="E95" s="51"/>
      <c r="F95" s="51"/>
      <c r="G95" s="51"/>
      <c r="H95" s="51"/>
      <c r="I95" s="51"/>
      <c r="J95" s="51"/>
      <c r="K95" s="51"/>
      <c r="L95" s="51"/>
      <c r="M95" s="51"/>
      <c r="N95" s="51"/>
      <c r="O95" s="51"/>
      <c r="P95" s="51"/>
      <c r="Q95" s="51"/>
      <c r="R95" s="51"/>
      <c r="S95" s="51"/>
      <c r="T95" s="51"/>
      <c r="U95" s="51"/>
      <c r="V95" s="51"/>
      <c r="W95" s="51"/>
      <c r="X95" s="51"/>
      <c r="Y95" s="51"/>
    </row>
    <row r="96" spans="1:25" ht="18.75" customHeight="1" x14ac:dyDescent="0.25">
      <c r="A96" s="51"/>
      <c r="B96" s="51"/>
      <c r="C96" s="51"/>
      <c r="D96" s="51"/>
      <c r="E96" s="51"/>
      <c r="F96" s="51"/>
      <c r="G96" s="51"/>
      <c r="H96" s="51"/>
      <c r="I96" s="51"/>
      <c r="J96" s="51"/>
      <c r="K96" s="51"/>
      <c r="L96" s="51"/>
      <c r="M96" s="51"/>
      <c r="N96" s="51"/>
      <c r="O96" s="51"/>
      <c r="P96" s="51"/>
      <c r="Q96" s="51"/>
      <c r="R96" s="51"/>
      <c r="S96" s="51"/>
      <c r="T96" s="51"/>
      <c r="U96" s="51"/>
      <c r="V96" s="51"/>
      <c r="W96" s="51"/>
      <c r="X96" s="51"/>
      <c r="Y96" s="51"/>
    </row>
    <row r="97" spans="1:25" ht="18.75" customHeight="1" x14ac:dyDescent="0.25">
      <c r="A97" s="51"/>
      <c r="B97" s="51"/>
      <c r="C97" s="51"/>
      <c r="D97" s="51"/>
      <c r="E97" s="51"/>
      <c r="F97" s="51"/>
      <c r="G97" s="51"/>
      <c r="H97" s="51"/>
      <c r="I97" s="51"/>
      <c r="J97" s="51"/>
      <c r="K97" s="51"/>
      <c r="L97" s="51"/>
      <c r="M97" s="51"/>
      <c r="N97" s="51"/>
      <c r="O97" s="51"/>
      <c r="P97" s="51"/>
      <c r="Q97" s="51"/>
      <c r="R97" s="51"/>
      <c r="S97" s="51"/>
      <c r="T97" s="51"/>
      <c r="U97" s="51"/>
      <c r="V97" s="51"/>
      <c r="W97" s="51"/>
      <c r="X97" s="51"/>
      <c r="Y97" s="51"/>
    </row>
    <row r="98" spans="1:25" ht="18.75" customHeight="1" x14ac:dyDescent="0.25">
      <c r="A98" s="51"/>
      <c r="B98" s="51"/>
      <c r="C98" s="51"/>
      <c r="D98" s="51"/>
      <c r="E98" s="51"/>
      <c r="F98" s="51"/>
      <c r="G98" s="51"/>
      <c r="H98" s="51"/>
      <c r="I98" s="51"/>
      <c r="J98" s="51"/>
      <c r="K98" s="51"/>
      <c r="L98" s="51"/>
      <c r="M98" s="51"/>
      <c r="N98" s="51"/>
      <c r="O98" s="51"/>
      <c r="P98" s="51"/>
      <c r="Q98" s="51"/>
      <c r="R98" s="51"/>
      <c r="S98" s="51"/>
      <c r="T98" s="51"/>
      <c r="U98" s="51"/>
      <c r="V98" s="51"/>
      <c r="W98" s="51"/>
      <c r="X98" s="51"/>
      <c r="Y98" s="51"/>
    </row>
    <row r="99" spans="1:25" ht="18.75" customHeight="1" x14ac:dyDescent="0.25">
      <c r="A99" s="51"/>
      <c r="B99" s="51"/>
      <c r="C99" s="51"/>
      <c r="D99" s="51"/>
      <c r="E99" s="51"/>
      <c r="F99" s="51"/>
      <c r="G99" s="51"/>
      <c r="H99" s="51"/>
      <c r="I99" s="51"/>
      <c r="J99" s="51"/>
      <c r="K99" s="51"/>
      <c r="L99" s="51"/>
      <c r="M99" s="51"/>
      <c r="N99" s="51"/>
      <c r="O99" s="51"/>
      <c r="P99" s="51"/>
      <c r="Q99" s="51"/>
      <c r="R99" s="51"/>
      <c r="S99" s="51"/>
      <c r="T99" s="51"/>
      <c r="U99" s="51"/>
      <c r="V99" s="51"/>
      <c r="W99" s="51"/>
      <c r="X99" s="51"/>
      <c r="Y99" s="51"/>
    </row>
    <row r="100" spans="1:25" ht="18.75" customHeight="1" x14ac:dyDescent="0.2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row>
    <row r="101" spans="1:25" ht="18.75" customHeight="1" x14ac:dyDescent="0.2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row>
    <row r="102" spans="1:25" ht="18.75" customHeight="1" x14ac:dyDescent="0.2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row>
    <row r="103" spans="1:25" ht="18.75" customHeight="1" x14ac:dyDescent="0.2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row>
    <row r="104" spans="1:25" ht="18.75" customHeight="1" x14ac:dyDescent="0.2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row>
    <row r="105" spans="1:25" ht="18.75" customHeight="1" x14ac:dyDescent="0.2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row>
    <row r="106" spans="1:25" ht="18.75" customHeight="1" x14ac:dyDescent="0.2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row>
    <row r="107" spans="1:25" ht="18.75" customHeight="1" x14ac:dyDescent="0.2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row>
    <row r="108" spans="1:25" ht="18.75" customHeight="1" x14ac:dyDescent="0.2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row>
    <row r="109" spans="1:25" ht="18.75" customHeight="1" x14ac:dyDescent="0.25">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row>
    <row r="110" spans="1:25" ht="18.75" customHeight="1" x14ac:dyDescent="0.25">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row>
    <row r="111" spans="1:25" ht="18.75" customHeight="1" x14ac:dyDescent="0.25">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row>
    <row r="112" spans="1:25" ht="18.75" customHeight="1" x14ac:dyDescent="0.25">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row>
    <row r="113" spans="1:25" ht="18.75" customHeight="1" x14ac:dyDescent="0.25">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row>
    <row r="114" spans="1:25" ht="18.75" customHeight="1" x14ac:dyDescent="0.25">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row>
    <row r="115" spans="1:25" ht="18.75" customHeight="1" x14ac:dyDescent="0.25">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row>
    <row r="116" spans="1:25" ht="18.75" customHeight="1" x14ac:dyDescent="0.25">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row>
    <row r="117" spans="1:25" ht="18.75" customHeight="1" x14ac:dyDescent="0.25">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row>
    <row r="118" spans="1:25" ht="18.75" customHeight="1" x14ac:dyDescent="0.25">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row>
    <row r="119" spans="1:25" ht="18.75" customHeight="1" x14ac:dyDescent="0.25">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row>
    <row r="120" spans="1:25" ht="18.75" customHeight="1" x14ac:dyDescent="0.25">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row>
    <row r="121" spans="1:25" ht="18.75" customHeight="1" x14ac:dyDescent="0.25">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row>
    <row r="122" spans="1:25" ht="18.75" customHeight="1" x14ac:dyDescent="0.25">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row>
    <row r="123" spans="1:25" ht="18.75" customHeight="1" x14ac:dyDescent="0.25">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row>
    <row r="124" spans="1:25" ht="18.75" customHeight="1" x14ac:dyDescent="0.25">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row>
    <row r="125" spans="1:25" ht="18.75" customHeight="1" x14ac:dyDescent="0.25">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row>
    <row r="126" spans="1:25" ht="18.75" customHeight="1" x14ac:dyDescent="0.25">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row>
    <row r="127" spans="1:25" ht="18.75" customHeight="1" x14ac:dyDescent="0.25">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row>
    <row r="128" spans="1:25" ht="18.75" customHeight="1" x14ac:dyDescent="0.25">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row>
    <row r="129" spans="1:25" ht="18.75" customHeight="1" x14ac:dyDescent="0.25">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row>
    <row r="130" spans="1:25" ht="18.75" customHeight="1" x14ac:dyDescent="0.25">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row>
    <row r="131" spans="1:25" ht="18.75" customHeight="1" x14ac:dyDescent="0.25">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row>
    <row r="132" spans="1:25" ht="18.75" customHeight="1" x14ac:dyDescent="0.25">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row>
    <row r="133" spans="1:25" ht="18.75" customHeight="1" x14ac:dyDescent="0.25">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row>
    <row r="134" spans="1:25" ht="18.75" customHeight="1" x14ac:dyDescent="0.25">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row>
    <row r="135" spans="1:25" ht="18.75" customHeight="1" x14ac:dyDescent="0.25">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row>
    <row r="136" spans="1:25" ht="18.75" customHeight="1" x14ac:dyDescent="0.25">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row>
    <row r="137" spans="1:25" ht="18.75" customHeight="1" x14ac:dyDescent="0.25">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row>
    <row r="138" spans="1:25" ht="18.75" customHeight="1" x14ac:dyDescent="0.25">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row>
    <row r="139" spans="1:25" ht="18.75" customHeight="1" x14ac:dyDescent="0.25">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row>
    <row r="140" spans="1:25" ht="18.75" customHeight="1" x14ac:dyDescent="0.25">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row>
    <row r="141" spans="1:25" ht="18.75" customHeight="1" x14ac:dyDescent="0.25">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row>
    <row r="142" spans="1:25" ht="18.75" customHeight="1" x14ac:dyDescent="0.25">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row>
    <row r="143" spans="1:25" ht="18.75" customHeight="1" x14ac:dyDescent="0.25">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row>
    <row r="144" spans="1:25" ht="18.75" customHeight="1" x14ac:dyDescent="0.25">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row>
    <row r="145" spans="1:25" ht="18.75" customHeight="1" x14ac:dyDescent="0.25">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row>
    <row r="146" spans="1:25" ht="18.75" customHeight="1" x14ac:dyDescent="0.25">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row>
    <row r="147" spans="1:25" ht="18.75" customHeight="1" x14ac:dyDescent="0.25">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row>
    <row r="148" spans="1:25" ht="18.75" customHeight="1" x14ac:dyDescent="0.25">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row>
    <row r="149" spans="1:25" ht="18.75" customHeight="1" x14ac:dyDescent="0.25">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row>
    <row r="150" spans="1:25" ht="18.75" customHeight="1" x14ac:dyDescent="0.25">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row>
    <row r="151" spans="1:25" ht="18.75" customHeight="1" x14ac:dyDescent="0.25">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row>
    <row r="152" spans="1:25" ht="18.75" customHeight="1" x14ac:dyDescent="0.25">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row>
    <row r="153" spans="1:25" ht="18.75" customHeight="1" x14ac:dyDescent="0.25">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row>
    <row r="154" spans="1:25" ht="18.75" customHeight="1" x14ac:dyDescent="0.25">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row>
    <row r="155" spans="1:25" ht="18.75" customHeight="1" x14ac:dyDescent="0.25">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row>
    <row r="156" spans="1:25" ht="18.75" customHeight="1" x14ac:dyDescent="0.25">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row>
    <row r="157" spans="1:25" ht="18.75" customHeight="1" x14ac:dyDescent="0.25">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row>
    <row r="158" spans="1:25" ht="18.75" customHeight="1" x14ac:dyDescent="0.25">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row>
    <row r="159" spans="1:25" ht="18.75" customHeight="1" x14ac:dyDescent="0.25">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row>
    <row r="160" spans="1:25" ht="18.75" customHeight="1" x14ac:dyDescent="0.25">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row>
    <row r="161" spans="1:25" ht="18.75" customHeight="1" x14ac:dyDescent="0.25">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row>
    <row r="162" spans="1:25" ht="18.75" customHeight="1" x14ac:dyDescent="0.25">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row>
    <row r="163" spans="1:25" ht="18.75" customHeight="1" x14ac:dyDescent="0.25">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row>
    <row r="164" spans="1:25" ht="18.75" customHeight="1" x14ac:dyDescent="0.25">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row>
    <row r="165" spans="1:25" ht="18.75" customHeight="1" x14ac:dyDescent="0.25">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row>
    <row r="166" spans="1:25" ht="18.75" customHeight="1" x14ac:dyDescent="0.25">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row>
    <row r="167" spans="1:25" ht="18.75" customHeight="1" x14ac:dyDescent="0.25">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row>
    <row r="168" spans="1:25" ht="18.75" customHeight="1" x14ac:dyDescent="0.25">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row>
    <row r="169" spans="1:25" ht="18.75" customHeight="1" x14ac:dyDescent="0.25">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row>
    <row r="170" spans="1:25" ht="18.75" customHeight="1" x14ac:dyDescent="0.25">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row>
    <row r="171" spans="1:25" ht="18.75" customHeight="1" x14ac:dyDescent="0.25">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row>
    <row r="172" spans="1:25" ht="18.75" customHeight="1" x14ac:dyDescent="0.25">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row>
    <row r="173" spans="1:25" ht="18.75" customHeight="1" x14ac:dyDescent="0.25">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row>
    <row r="174" spans="1:25" ht="18.75" customHeight="1" x14ac:dyDescent="0.25">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row>
    <row r="175" spans="1:25" ht="18.75" customHeight="1" x14ac:dyDescent="0.25">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row>
    <row r="176" spans="1:25" ht="18.75" customHeight="1" x14ac:dyDescent="0.25">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row>
    <row r="177" spans="1:25" ht="18.75" customHeight="1" x14ac:dyDescent="0.25">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row>
    <row r="178" spans="1:25" ht="18.75" customHeight="1" x14ac:dyDescent="0.25">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row>
    <row r="179" spans="1:25" ht="18.75" customHeight="1" x14ac:dyDescent="0.25">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row>
    <row r="180" spans="1:25" ht="18.75" customHeight="1" x14ac:dyDescent="0.25">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row>
    <row r="181" spans="1:25" ht="18.75" customHeight="1" x14ac:dyDescent="0.25">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row>
    <row r="182" spans="1:25" ht="18.75" customHeight="1" x14ac:dyDescent="0.25">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row>
    <row r="183" spans="1:25" ht="18.75" customHeight="1" x14ac:dyDescent="0.25">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row>
    <row r="184" spans="1:25" ht="18.75" customHeight="1" x14ac:dyDescent="0.25">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row>
    <row r="185" spans="1:25" ht="18.75" customHeight="1" x14ac:dyDescent="0.25">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row>
    <row r="186" spans="1:25" ht="18.75" customHeight="1" x14ac:dyDescent="0.25">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row>
    <row r="187" spans="1:25" ht="18.75" customHeight="1" x14ac:dyDescent="0.25">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row>
    <row r="188" spans="1:25" ht="18.75" customHeight="1" x14ac:dyDescent="0.25">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row>
    <row r="189" spans="1:25" ht="18.75" customHeight="1" x14ac:dyDescent="0.25">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row>
    <row r="190" spans="1:25" ht="18.75" customHeight="1" x14ac:dyDescent="0.25">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row>
    <row r="191" spans="1:25" ht="18.75" customHeight="1" x14ac:dyDescent="0.25">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row>
    <row r="192" spans="1:25" ht="18.75" customHeight="1" x14ac:dyDescent="0.25">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row>
    <row r="193" spans="1:25" ht="18.75" customHeight="1" x14ac:dyDescent="0.25">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row>
    <row r="194" spans="1:25" ht="18.75" customHeight="1" x14ac:dyDescent="0.25">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row>
    <row r="195" spans="1:25" ht="18.75" customHeight="1" x14ac:dyDescent="0.25">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row>
    <row r="196" spans="1:25" ht="18.75" customHeight="1" x14ac:dyDescent="0.25">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row>
    <row r="197" spans="1:25" ht="18.75" customHeight="1" x14ac:dyDescent="0.25">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row>
    <row r="198" spans="1:25" ht="18.75" customHeight="1" x14ac:dyDescent="0.25">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row>
    <row r="199" spans="1:25" ht="18.75" customHeight="1" x14ac:dyDescent="0.25">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row>
    <row r="200" spans="1:25" ht="18.75" customHeight="1" x14ac:dyDescent="0.25">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row>
    <row r="201" spans="1:25" ht="18.75" customHeight="1" x14ac:dyDescent="0.25">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row>
    <row r="202" spans="1:25" ht="18.75" customHeight="1" x14ac:dyDescent="0.25">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row>
    <row r="203" spans="1:25" ht="18.75" customHeight="1" x14ac:dyDescent="0.25">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row>
    <row r="204" spans="1:25" ht="18.75" customHeight="1" x14ac:dyDescent="0.25">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row>
    <row r="205" spans="1:25" ht="18.75" customHeight="1" x14ac:dyDescent="0.25">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row>
    <row r="206" spans="1:25" ht="18.75" customHeight="1" x14ac:dyDescent="0.25">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row>
    <row r="207" spans="1:25" ht="18.75" customHeight="1" x14ac:dyDescent="0.25">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row>
    <row r="208" spans="1:25" ht="18.75" customHeight="1" x14ac:dyDescent="0.25">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row>
    <row r="209" spans="1:25" ht="18.75" customHeight="1" x14ac:dyDescent="0.25">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row>
    <row r="210" spans="1:25" ht="18.75" customHeight="1" x14ac:dyDescent="0.25">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row>
    <row r="211" spans="1:25" ht="18.75" customHeight="1" x14ac:dyDescent="0.25">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row>
    <row r="212" spans="1:25" ht="18.75" customHeight="1" x14ac:dyDescent="0.25">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row>
    <row r="213" spans="1:25" ht="18.75" customHeight="1" x14ac:dyDescent="0.25">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row>
    <row r="214" spans="1:25" ht="18.75" customHeight="1" x14ac:dyDescent="0.25">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row>
    <row r="215" spans="1:25" ht="18.75" customHeight="1" x14ac:dyDescent="0.25">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row>
    <row r="216" spans="1:25" ht="18.75" customHeight="1" x14ac:dyDescent="0.25">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row>
    <row r="217" spans="1:25" ht="18.75" customHeight="1" x14ac:dyDescent="0.25">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row>
    <row r="218" spans="1:25" ht="18.75" customHeight="1" x14ac:dyDescent="0.25">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row>
    <row r="219" spans="1:25" ht="18.75" customHeight="1" x14ac:dyDescent="0.25">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row>
    <row r="220" spans="1:25" ht="18.75" customHeight="1" x14ac:dyDescent="0.25">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row>
    <row r="221" spans="1:25" ht="18.75" customHeight="1" x14ac:dyDescent="0.25">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row>
    <row r="222" spans="1:25" ht="18.75" customHeight="1" x14ac:dyDescent="0.25">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row>
    <row r="223" spans="1:25" ht="18.75" customHeight="1" x14ac:dyDescent="0.25">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row>
    <row r="224" spans="1:25" ht="18.75" customHeight="1" x14ac:dyDescent="0.25">
      <c r="A224" s="51"/>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row>
    <row r="225" spans="1:25" ht="18.75" customHeight="1" x14ac:dyDescent="0.25">
      <c r="A225" s="51"/>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row>
    <row r="226" spans="1:25" ht="18.75" customHeight="1" x14ac:dyDescent="0.25">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row>
    <row r="227" spans="1:25" ht="18.75" customHeight="1" x14ac:dyDescent="0.25">
      <c r="A227" s="51"/>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row>
    <row r="228" spans="1:25" ht="18.75" customHeight="1" x14ac:dyDescent="0.25">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row>
    <row r="229" spans="1:25" ht="18.75" customHeight="1" x14ac:dyDescent="0.25">
      <c r="A229" s="51"/>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row>
    <row r="230" spans="1:25" ht="18.75" customHeight="1" x14ac:dyDescent="0.25">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row>
    <row r="231" spans="1:25" ht="18.75" customHeight="1" x14ac:dyDescent="0.25">
      <c r="A231" s="51"/>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row>
    <row r="232" spans="1:25" ht="18.75" customHeight="1" x14ac:dyDescent="0.25">
      <c r="A232" s="51"/>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row>
    <row r="233" spans="1:25" ht="18.75" customHeight="1" x14ac:dyDescent="0.25">
      <c r="A233" s="51"/>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row>
    <row r="234" spans="1:25" ht="18.75" customHeight="1" x14ac:dyDescent="0.25">
      <c r="A234" s="51"/>
      <c r="B234" s="51"/>
      <c r="C234" s="51"/>
      <c r="D234" s="51"/>
      <c r="E234" s="51"/>
      <c r="F234" s="51"/>
      <c r="G234" s="51"/>
      <c r="H234" s="51"/>
      <c r="I234" s="51"/>
      <c r="J234" s="51"/>
      <c r="K234" s="51"/>
      <c r="L234" s="51"/>
      <c r="M234" s="51"/>
      <c r="N234" s="51"/>
      <c r="O234" s="51"/>
      <c r="P234" s="51"/>
      <c r="Q234" s="51"/>
      <c r="R234" s="51"/>
      <c r="S234" s="51"/>
      <c r="T234" s="51"/>
      <c r="U234" s="51"/>
      <c r="V234" s="51"/>
      <c r="W234" s="51"/>
      <c r="X234" s="51"/>
      <c r="Y234" s="51"/>
    </row>
    <row r="235" spans="1:25" ht="18.75" customHeight="1" x14ac:dyDescent="0.25">
      <c r="A235" s="51"/>
      <c r="B235" s="51"/>
      <c r="C235" s="51"/>
      <c r="D235" s="51"/>
      <c r="E235" s="51"/>
      <c r="F235" s="51"/>
      <c r="G235" s="51"/>
      <c r="H235" s="51"/>
      <c r="I235" s="51"/>
      <c r="J235" s="51"/>
      <c r="K235" s="51"/>
      <c r="L235" s="51"/>
      <c r="M235" s="51"/>
      <c r="N235" s="51"/>
      <c r="O235" s="51"/>
      <c r="P235" s="51"/>
      <c r="Q235" s="51"/>
      <c r="R235" s="51"/>
      <c r="S235" s="51"/>
      <c r="T235" s="51"/>
      <c r="U235" s="51"/>
      <c r="V235" s="51"/>
      <c r="W235" s="51"/>
      <c r="X235" s="51"/>
      <c r="Y235" s="51"/>
    </row>
    <row r="236" spans="1:25" ht="18.75" customHeight="1" x14ac:dyDescent="0.25">
      <c r="A236" s="51"/>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row>
    <row r="237" spans="1:25" ht="18.75" customHeight="1" x14ac:dyDescent="0.25">
      <c r="A237" s="51"/>
      <c r="B237" s="51"/>
      <c r="C237" s="51"/>
      <c r="D237" s="51"/>
      <c r="E237" s="51"/>
      <c r="F237" s="51"/>
      <c r="G237" s="51"/>
      <c r="H237" s="51"/>
      <c r="I237" s="51"/>
      <c r="J237" s="51"/>
      <c r="K237" s="51"/>
      <c r="L237" s="51"/>
      <c r="M237" s="51"/>
      <c r="N237" s="51"/>
      <c r="O237" s="51"/>
      <c r="P237" s="51"/>
      <c r="Q237" s="51"/>
      <c r="R237" s="51"/>
      <c r="S237" s="51"/>
      <c r="T237" s="51"/>
      <c r="U237" s="51"/>
      <c r="V237" s="51"/>
      <c r="W237" s="51"/>
      <c r="X237" s="51"/>
      <c r="Y237" s="51"/>
    </row>
    <row r="238" spans="1:25" ht="18.75" customHeight="1" x14ac:dyDescent="0.25">
      <c r="A238" s="51"/>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row>
    <row r="239" spans="1:25" ht="18.75" customHeight="1" x14ac:dyDescent="0.25">
      <c r="A239" s="51"/>
      <c r="B239" s="51"/>
      <c r="C239" s="51"/>
      <c r="D239" s="51"/>
      <c r="E239" s="51"/>
      <c r="F239" s="51"/>
      <c r="G239" s="51"/>
      <c r="H239" s="51"/>
      <c r="I239" s="51"/>
      <c r="J239" s="51"/>
      <c r="K239" s="51"/>
      <c r="L239" s="51"/>
      <c r="M239" s="51"/>
      <c r="N239" s="51"/>
      <c r="O239" s="51"/>
      <c r="P239" s="51"/>
      <c r="Q239" s="51"/>
      <c r="R239" s="51"/>
      <c r="S239" s="51"/>
      <c r="T239" s="51"/>
      <c r="U239" s="51"/>
      <c r="V239" s="51"/>
      <c r="W239" s="51"/>
      <c r="X239" s="51"/>
      <c r="Y239" s="51"/>
    </row>
    <row r="240" spans="1:25" ht="18.75" customHeight="1" x14ac:dyDescent="0.25">
      <c r="A240" s="51"/>
      <c r="B240" s="51"/>
      <c r="C240" s="51"/>
      <c r="D240" s="51"/>
      <c r="E240" s="51"/>
      <c r="F240" s="51"/>
      <c r="G240" s="51"/>
      <c r="H240" s="51"/>
      <c r="I240" s="51"/>
      <c r="J240" s="51"/>
      <c r="K240" s="51"/>
      <c r="L240" s="51"/>
      <c r="M240" s="51"/>
      <c r="N240" s="51"/>
      <c r="O240" s="51"/>
      <c r="P240" s="51"/>
      <c r="Q240" s="51"/>
      <c r="R240" s="51"/>
      <c r="S240" s="51"/>
      <c r="T240" s="51"/>
      <c r="U240" s="51"/>
      <c r="V240" s="51"/>
      <c r="W240" s="51"/>
      <c r="X240" s="51"/>
      <c r="Y240" s="51"/>
    </row>
    <row r="241" spans="1:25" ht="18.75" customHeight="1" x14ac:dyDescent="0.25">
      <c r="A241" s="51"/>
      <c r="B241" s="51"/>
      <c r="C241" s="51"/>
      <c r="D241" s="51"/>
      <c r="E241" s="51"/>
      <c r="F241" s="51"/>
      <c r="G241" s="51"/>
      <c r="H241" s="51"/>
      <c r="I241" s="51"/>
      <c r="J241" s="51"/>
      <c r="K241" s="51"/>
      <c r="L241" s="51"/>
      <c r="M241" s="51"/>
      <c r="N241" s="51"/>
      <c r="O241" s="51"/>
      <c r="P241" s="51"/>
      <c r="Q241" s="51"/>
      <c r="R241" s="51"/>
      <c r="S241" s="51"/>
      <c r="T241" s="51"/>
      <c r="U241" s="51"/>
      <c r="V241" s="51"/>
      <c r="W241" s="51"/>
      <c r="X241" s="51"/>
      <c r="Y241" s="51"/>
    </row>
    <row r="242" spans="1:25" ht="18.75" customHeight="1" x14ac:dyDescent="0.25">
      <c r="A242" s="51"/>
      <c r="B242" s="51"/>
      <c r="C242" s="51"/>
      <c r="D242" s="51"/>
      <c r="E242" s="51"/>
      <c r="F242" s="51"/>
      <c r="G242" s="51"/>
      <c r="H242" s="51"/>
      <c r="I242" s="51"/>
      <c r="J242" s="51"/>
      <c r="K242" s="51"/>
      <c r="L242" s="51"/>
      <c r="M242" s="51"/>
      <c r="N242" s="51"/>
      <c r="O242" s="51"/>
      <c r="P242" s="51"/>
      <c r="Q242" s="51"/>
      <c r="R242" s="51"/>
      <c r="S242" s="51"/>
      <c r="T242" s="51"/>
      <c r="U242" s="51"/>
      <c r="V242" s="51"/>
      <c r="W242" s="51"/>
      <c r="X242" s="51"/>
      <c r="Y242" s="51"/>
    </row>
    <row r="243" spans="1:25" ht="18.75" customHeight="1" x14ac:dyDescent="0.25">
      <c r="A243" s="51"/>
      <c r="B243" s="51"/>
      <c r="C243" s="51"/>
      <c r="D243" s="51"/>
      <c r="E243" s="51"/>
      <c r="F243" s="51"/>
      <c r="G243" s="51"/>
      <c r="H243" s="51"/>
      <c r="I243" s="51"/>
      <c r="J243" s="51"/>
      <c r="K243" s="51"/>
      <c r="L243" s="51"/>
      <c r="M243" s="51"/>
      <c r="N243" s="51"/>
      <c r="O243" s="51"/>
      <c r="P243" s="51"/>
      <c r="Q243" s="51"/>
      <c r="R243" s="51"/>
      <c r="S243" s="51"/>
      <c r="T243" s="51"/>
      <c r="U243" s="51"/>
      <c r="V243" s="51"/>
      <c r="W243" s="51"/>
      <c r="X243" s="51"/>
      <c r="Y243" s="51"/>
    </row>
    <row r="244" spans="1:25" ht="18.75" customHeight="1" x14ac:dyDescent="0.25">
      <c r="A244" s="51"/>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row>
    <row r="245" spans="1:25" ht="18.75" customHeight="1" x14ac:dyDescent="0.25">
      <c r="A245" s="51"/>
      <c r="B245" s="51"/>
      <c r="C245" s="51"/>
      <c r="D245" s="51"/>
      <c r="E245" s="51"/>
      <c r="F245" s="51"/>
      <c r="G245" s="51"/>
      <c r="H245" s="51"/>
      <c r="I245" s="51"/>
      <c r="J245" s="51"/>
      <c r="K245" s="51"/>
      <c r="L245" s="51"/>
      <c r="M245" s="51"/>
      <c r="N245" s="51"/>
      <c r="O245" s="51"/>
      <c r="P245" s="51"/>
      <c r="Q245" s="51"/>
      <c r="R245" s="51"/>
      <c r="S245" s="51"/>
      <c r="T245" s="51"/>
      <c r="U245" s="51"/>
      <c r="V245" s="51"/>
      <c r="W245" s="51"/>
      <c r="X245" s="51"/>
      <c r="Y245" s="51"/>
    </row>
    <row r="246" spans="1:25" ht="18.75" customHeight="1" x14ac:dyDescent="0.25">
      <c r="A246" s="51"/>
      <c r="B246" s="51"/>
      <c r="C246" s="51"/>
      <c r="D246" s="51"/>
      <c r="E246" s="51"/>
      <c r="F246" s="51"/>
      <c r="G246" s="51"/>
      <c r="H246" s="51"/>
      <c r="I246" s="51"/>
      <c r="J246" s="51"/>
      <c r="K246" s="51"/>
      <c r="L246" s="51"/>
      <c r="M246" s="51"/>
      <c r="N246" s="51"/>
      <c r="O246" s="51"/>
      <c r="P246" s="51"/>
      <c r="Q246" s="51"/>
      <c r="R246" s="51"/>
      <c r="S246" s="51"/>
      <c r="T246" s="51"/>
      <c r="U246" s="51"/>
      <c r="V246" s="51"/>
      <c r="W246" s="51"/>
      <c r="X246" s="51"/>
      <c r="Y246" s="51"/>
    </row>
    <row r="247" spans="1:25" ht="18.75" customHeight="1" x14ac:dyDescent="0.25">
      <c r="A247" s="51"/>
      <c r="B247" s="51"/>
      <c r="C247" s="51"/>
      <c r="D247" s="51"/>
      <c r="E247" s="51"/>
      <c r="F247" s="51"/>
      <c r="G247" s="51"/>
      <c r="H247" s="51"/>
      <c r="I247" s="51"/>
      <c r="J247" s="51"/>
      <c r="K247" s="51"/>
      <c r="L247" s="51"/>
      <c r="M247" s="51"/>
      <c r="N247" s="51"/>
      <c r="O247" s="51"/>
      <c r="P247" s="51"/>
      <c r="Q247" s="51"/>
      <c r="R247" s="51"/>
      <c r="S247" s="51"/>
      <c r="T247" s="51"/>
      <c r="U247" s="51"/>
      <c r="V247" s="51"/>
      <c r="W247" s="51"/>
      <c r="X247" s="51"/>
      <c r="Y247" s="51"/>
    </row>
    <row r="248" spans="1:25" ht="18.75" customHeight="1" x14ac:dyDescent="0.25">
      <c r="A248" s="51"/>
      <c r="B248" s="51"/>
      <c r="C248" s="51"/>
      <c r="D248" s="51"/>
      <c r="E248" s="51"/>
      <c r="F248" s="51"/>
      <c r="G248" s="51"/>
      <c r="H248" s="51"/>
      <c r="I248" s="51"/>
      <c r="J248" s="51"/>
      <c r="K248" s="51"/>
      <c r="L248" s="51"/>
      <c r="M248" s="51"/>
      <c r="N248" s="51"/>
      <c r="O248" s="51"/>
      <c r="P248" s="51"/>
      <c r="Q248" s="51"/>
      <c r="R248" s="51"/>
      <c r="S248" s="51"/>
      <c r="T248" s="51"/>
      <c r="U248" s="51"/>
      <c r="V248" s="51"/>
      <c r="W248" s="51"/>
      <c r="X248" s="51"/>
      <c r="Y248" s="51"/>
    </row>
    <row r="249" spans="1:25" ht="18.75" customHeight="1" x14ac:dyDescent="0.25">
      <c r="A249" s="51"/>
      <c r="B249" s="51"/>
      <c r="C249" s="51"/>
      <c r="D249" s="51"/>
      <c r="E249" s="51"/>
      <c r="F249" s="51"/>
      <c r="G249" s="51"/>
      <c r="H249" s="51"/>
      <c r="I249" s="51"/>
      <c r="J249" s="51"/>
      <c r="K249" s="51"/>
      <c r="L249" s="51"/>
      <c r="M249" s="51"/>
      <c r="N249" s="51"/>
      <c r="O249" s="51"/>
      <c r="P249" s="51"/>
      <c r="Q249" s="51"/>
      <c r="R249" s="51"/>
      <c r="S249" s="51"/>
      <c r="T249" s="51"/>
      <c r="U249" s="51"/>
      <c r="V249" s="51"/>
      <c r="W249" s="51"/>
      <c r="X249" s="51"/>
      <c r="Y249" s="51"/>
    </row>
    <row r="250" spans="1:25" ht="15.75" customHeight="1" x14ac:dyDescent="0.25"/>
    <row r="251" spans="1:25" ht="15.75" customHeight="1" x14ac:dyDescent="0.25"/>
    <row r="252" spans="1:25" ht="15.75" customHeight="1" x14ac:dyDescent="0.25"/>
    <row r="253" spans="1:25" ht="15.75" customHeight="1" x14ac:dyDescent="0.25"/>
    <row r="254" spans="1:25" ht="15.75" customHeight="1" x14ac:dyDescent="0.25"/>
    <row r="255" spans="1:25" ht="15.75" customHeight="1" x14ac:dyDescent="0.25"/>
    <row r="256" spans="1:25"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3:G70" xr:uid="{00000000-0009-0000-0000-000001000000}"/>
  <mergeCells count="2">
    <mergeCell ref="D1:G1"/>
    <mergeCell ref="A2:B2"/>
  </mergeCells>
  <dataValidations count="1">
    <dataValidation type="list" allowBlank="1" showErrorMessage="1" sqref="C4:C48" xr:uid="{00000000-0002-0000-0100-000000000000}">
      <formula1>"Per SF,Roof Square,Each,Allowance,Linear Ft"</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M1000"/>
  <sheetViews>
    <sheetView topLeftCell="B1" workbookViewId="0"/>
  </sheetViews>
  <sheetFormatPr defaultColWidth="12.6640625" defaultRowHeight="15" customHeight="1" x14ac:dyDescent="0.25"/>
  <cols>
    <col min="1" max="1" width="14.44140625" hidden="1" customWidth="1"/>
    <col min="2" max="2" width="26.88671875" customWidth="1"/>
    <col min="3" max="3" width="13.109375" customWidth="1"/>
    <col min="4" max="4" width="2.44140625" customWidth="1"/>
    <col min="5" max="5" width="28.33203125" customWidth="1"/>
    <col min="6" max="6" width="14.44140625" customWidth="1"/>
    <col min="7" max="7" width="5.6640625" customWidth="1"/>
    <col min="8" max="8" width="2.88671875" customWidth="1"/>
    <col min="9" max="9" width="2.33203125" customWidth="1"/>
    <col min="10" max="10" width="21.6640625" customWidth="1"/>
    <col min="11" max="11" width="16.77734375" customWidth="1"/>
    <col min="12" max="12" width="2.88671875" customWidth="1"/>
    <col min="13" max="13" width="31.44140625" customWidth="1"/>
  </cols>
  <sheetData>
    <row r="1" spans="1:13" ht="15" customHeight="1" x14ac:dyDescent="0.25">
      <c r="A1" s="62"/>
      <c r="B1" s="119" t="s">
        <v>92</v>
      </c>
      <c r="C1" s="118"/>
      <c r="D1" s="62"/>
      <c r="E1" s="120" t="s">
        <v>93</v>
      </c>
      <c r="F1" s="118"/>
      <c r="G1" s="63"/>
      <c r="H1" s="63"/>
      <c r="I1" s="63"/>
      <c r="J1" s="120" t="s">
        <v>94</v>
      </c>
      <c r="K1" s="118"/>
      <c r="L1" s="63"/>
    </row>
    <row r="2" spans="1:13" ht="15.75" customHeight="1" x14ac:dyDescent="0.25">
      <c r="A2" s="62" t="s">
        <v>95</v>
      </c>
      <c r="B2" s="64" t="s">
        <v>96</v>
      </c>
      <c r="C2" s="65"/>
      <c r="D2" s="66"/>
      <c r="E2" s="67" t="s">
        <v>97</v>
      </c>
      <c r="F2" s="68">
        <f>$C$15</f>
        <v>0</v>
      </c>
      <c r="G2" s="69"/>
      <c r="H2" s="69"/>
      <c r="I2" s="69"/>
      <c r="J2" s="67" t="s">
        <v>98</v>
      </c>
      <c r="K2" s="68">
        <f>C18</f>
        <v>0</v>
      </c>
      <c r="L2" s="69"/>
    </row>
    <row r="3" spans="1:13" ht="15.75" customHeight="1" x14ac:dyDescent="0.25">
      <c r="A3" s="62" t="s">
        <v>99</v>
      </c>
      <c r="B3" s="121" t="s">
        <v>100</v>
      </c>
      <c r="C3" s="118"/>
      <c r="D3" s="70"/>
      <c r="E3" s="67" t="s">
        <v>101</v>
      </c>
      <c r="F3" s="68">
        <f>SUM(F4:F8)</f>
        <v>3000</v>
      </c>
      <c r="G3" s="69"/>
      <c r="H3" s="69"/>
      <c r="I3" s="69"/>
      <c r="J3" s="67" t="s">
        <v>101</v>
      </c>
      <c r="K3" s="68">
        <f>SUM(K4)</f>
        <v>0</v>
      </c>
      <c r="L3" s="69"/>
    </row>
    <row r="4" spans="1:13" ht="15.75" customHeight="1" x14ac:dyDescent="0.25">
      <c r="B4" s="71" t="s">
        <v>93</v>
      </c>
      <c r="C4" s="72">
        <f>IF(N(ARV)=0,0,IF(N(ARV)&lt;=N(ARV_Cutoff1),Repairs_C,IF(N(ARV)&lt;=N(ARV_Cutoff2),Repairs_B,Repairs_A)))</f>
        <v>0</v>
      </c>
      <c r="D4" s="70"/>
      <c r="E4" s="73" t="s">
        <v>102</v>
      </c>
      <c r="F4" s="74">
        <f>$C$2</f>
        <v>0</v>
      </c>
      <c r="G4" s="75"/>
      <c r="H4" s="75"/>
      <c r="I4" s="70"/>
      <c r="J4" s="73" t="s">
        <v>103</v>
      </c>
      <c r="K4" s="74">
        <f>C2</f>
        <v>0</v>
      </c>
      <c r="L4" s="75"/>
    </row>
    <row r="5" spans="1:13" ht="15.75" customHeight="1" x14ac:dyDescent="0.25">
      <c r="B5" s="76"/>
      <c r="C5" s="76"/>
      <c r="D5" s="70"/>
      <c r="E5" s="73" t="s">
        <v>104</v>
      </c>
      <c r="F5" s="74">
        <f>C4</f>
        <v>0</v>
      </c>
      <c r="G5" s="75"/>
      <c r="H5" s="75"/>
      <c r="I5" s="70"/>
      <c r="J5" s="73"/>
      <c r="K5" s="74"/>
      <c r="L5" s="75"/>
    </row>
    <row r="6" spans="1:13" ht="15.75" customHeight="1" x14ac:dyDescent="0.25">
      <c r="B6" s="71"/>
      <c r="C6" s="71"/>
      <c r="D6" s="70"/>
      <c r="E6" s="73" t="s">
        <v>105</v>
      </c>
      <c r="F6" s="74">
        <f>($C$10*$C$22*$C$21/12)+(500*$C$10)</f>
        <v>3000</v>
      </c>
      <c r="G6" s="75"/>
      <c r="H6" s="75"/>
      <c r="I6" s="70"/>
      <c r="J6" s="73"/>
      <c r="K6" s="74"/>
      <c r="L6" s="75"/>
    </row>
    <row r="7" spans="1:13" ht="15.75" customHeight="1" x14ac:dyDescent="0.25">
      <c r="B7" s="71"/>
      <c r="C7" s="77"/>
      <c r="D7" s="70"/>
      <c r="E7" s="73" t="s">
        <v>106</v>
      </c>
      <c r="F7" s="74">
        <f>0.02*C15</f>
        <v>0</v>
      </c>
      <c r="G7" s="75"/>
      <c r="H7" s="75"/>
      <c r="I7" s="70"/>
      <c r="J7" s="73"/>
      <c r="K7" s="74"/>
      <c r="L7" s="75"/>
    </row>
    <row r="8" spans="1:13" ht="15.75" customHeight="1" x14ac:dyDescent="0.25">
      <c r="B8" s="71"/>
      <c r="C8" s="71"/>
      <c r="D8" s="70"/>
      <c r="E8" s="73" t="s">
        <v>107</v>
      </c>
      <c r="F8" s="74">
        <f>0.08*C15</f>
        <v>0</v>
      </c>
      <c r="G8" s="75"/>
      <c r="H8" s="75"/>
      <c r="I8" s="70"/>
      <c r="J8" s="73"/>
      <c r="K8" s="74"/>
      <c r="L8" s="75"/>
    </row>
    <row r="9" spans="1:13" ht="15.75" customHeight="1" x14ac:dyDescent="0.25">
      <c r="B9" s="121" t="s">
        <v>108</v>
      </c>
      <c r="C9" s="118"/>
      <c r="D9" s="70"/>
      <c r="E9" s="73"/>
      <c r="F9" s="74"/>
      <c r="G9" s="75"/>
      <c r="H9" s="75"/>
      <c r="I9" s="70"/>
      <c r="J9" s="73"/>
      <c r="K9" s="74"/>
      <c r="L9" s="75"/>
    </row>
    <row r="10" spans="1:13" ht="15.75" customHeight="1" x14ac:dyDescent="0.25">
      <c r="B10" s="71" t="s">
        <v>109</v>
      </c>
      <c r="C10" s="78">
        <v>6</v>
      </c>
      <c r="D10" s="70"/>
      <c r="E10" s="79" t="s">
        <v>110</v>
      </c>
      <c r="F10" s="80">
        <f>IF((SUM(F4:F7)-(F11+F12))&lt;0,0,(SUM(F4:F7)-(F11+F12)))</f>
        <v>3000</v>
      </c>
      <c r="G10" s="75"/>
      <c r="H10" s="75"/>
      <c r="I10" s="70"/>
      <c r="J10" s="81"/>
      <c r="K10" s="82"/>
      <c r="L10" s="75"/>
    </row>
    <row r="11" spans="1:13" ht="15.75" customHeight="1" x14ac:dyDescent="0.25">
      <c r="B11" s="71" t="s">
        <v>94</v>
      </c>
      <c r="C11" s="78">
        <v>0</v>
      </c>
      <c r="D11" s="70"/>
      <c r="E11" s="73" t="s">
        <v>111</v>
      </c>
      <c r="F11" s="74">
        <f>$C$21</f>
        <v>0</v>
      </c>
      <c r="G11" s="83"/>
      <c r="H11" s="83"/>
      <c r="I11" s="84"/>
      <c r="J11" s="73"/>
      <c r="K11" s="74"/>
      <c r="L11" s="83"/>
    </row>
    <row r="12" spans="1:13" ht="15.75" customHeight="1" x14ac:dyDescent="0.25">
      <c r="B12" s="71"/>
      <c r="C12" s="85"/>
      <c r="D12" s="70"/>
      <c r="E12" s="73"/>
      <c r="F12" s="74"/>
      <c r="G12" s="75"/>
      <c r="H12" s="75"/>
      <c r="I12" s="70"/>
      <c r="J12" s="73"/>
      <c r="K12" s="74"/>
      <c r="L12" s="75"/>
    </row>
    <row r="13" spans="1:13" ht="15.75" customHeight="1" x14ac:dyDescent="0.25">
      <c r="B13" s="71"/>
      <c r="C13" s="71"/>
      <c r="D13" s="70"/>
      <c r="E13" s="86"/>
      <c r="F13" s="74"/>
      <c r="G13" s="75"/>
      <c r="H13" s="75"/>
      <c r="I13" s="70"/>
      <c r="J13" s="86"/>
      <c r="K13" s="74"/>
      <c r="L13" s="75"/>
    </row>
    <row r="14" spans="1:13" ht="15.75" customHeight="1" x14ac:dyDescent="0.25">
      <c r="B14" s="121" t="s">
        <v>112</v>
      </c>
      <c r="C14" s="118"/>
      <c r="D14" s="70"/>
      <c r="E14" s="86"/>
      <c r="F14" s="74"/>
      <c r="G14" s="75"/>
      <c r="H14" s="75"/>
      <c r="I14" s="70"/>
      <c r="J14" s="86"/>
      <c r="K14" s="74"/>
      <c r="L14" s="75"/>
    </row>
    <row r="15" spans="1:13" ht="15.75" customHeight="1" x14ac:dyDescent="0.25">
      <c r="B15" s="71" t="s">
        <v>113</v>
      </c>
      <c r="C15" s="87">
        <f>ARV</f>
        <v>0</v>
      </c>
      <c r="D15" s="70"/>
      <c r="E15" s="79" t="s">
        <v>114</v>
      </c>
      <c r="F15" s="80">
        <f>F2-F3</f>
        <v>-3000</v>
      </c>
      <c r="G15" s="75"/>
      <c r="H15" s="75"/>
      <c r="I15" s="70"/>
      <c r="J15" s="79" t="s">
        <v>114</v>
      </c>
      <c r="K15" s="80">
        <f>K2-K3</f>
        <v>0</v>
      </c>
      <c r="L15" s="75"/>
      <c r="M15" s="62" t="s">
        <v>115</v>
      </c>
    </row>
    <row r="16" spans="1:13" ht="15.75" customHeight="1" x14ac:dyDescent="0.25">
      <c r="B16" s="71"/>
      <c r="C16" s="71"/>
      <c r="D16" s="70"/>
      <c r="E16" s="70"/>
      <c r="F16" s="70"/>
      <c r="G16" s="83"/>
      <c r="H16" s="83"/>
      <c r="I16" s="83"/>
      <c r="J16" s="70"/>
      <c r="K16" s="75"/>
      <c r="L16" s="83"/>
    </row>
    <row r="17" spans="2:12" ht="15.75" customHeight="1" x14ac:dyDescent="0.25">
      <c r="B17" s="121" t="s">
        <v>94</v>
      </c>
      <c r="C17" s="118"/>
      <c r="D17" s="70"/>
      <c r="E17" s="70"/>
      <c r="F17" s="70"/>
      <c r="G17" s="70"/>
      <c r="H17" s="70"/>
      <c r="I17" s="70"/>
      <c r="J17" s="70"/>
      <c r="K17" s="75"/>
      <c r="L17" s="75"/>
    </row>
    <row r="18" spans="2:12" ht="15.75" customHeight="1" x14ac:dyDescent="0.25">
      <c r="B18" s="71" t="s">
        <v>116</v>
      </c>
      <c r="C18" s="88"/>
      <c r="D18" s="70"/>
      <c r="E18" s="124" t="s">
        <v>117</v>
      </c>
      <c r="F18" s="118"/>
      <c r="G18" s="70"/>
      <c r="H18" s="70"/>
      <c r="I18" s="70"/>
      <c r="J18" s="124" t="s">
        <v>118</v>
      </c>
      <c r="K18" s="118"/>
      <c r="L18" s="75"/>
    </row>
    <row r="19" spans="2:12" ht="15.75" customHeight="1" x14ac:dyDescent="0.25">
      <c r="B19" s="71"/>
      <c r="C19" s="71"/>
      <c r="D19" s="70"/>
      <c r="E19" s="89" t="s">
        <v>119</v>
      </c>
      <c r="F19" s="90">
        <f>0.8*F2-(F5+F6)</f>
        <v>-3000</v>
      </c>
      <c r="G19" s="70"/>
      <c r="H19" s="70"/>
      <c r="I19" s="70"/>
      <c r="J19" s="89" t="s">
        <v>119</v>
      </c>
      <c r="K19" s="90">
        <f>0.8*K2-(K5+K6)</f>
        <v>0</v>
      </c>
      <c r="L19" s="75"/>
    </row>
    <row r="20" spans="2:12" ht="15.75" customHeight="1" x14ac:dyDescent="0.25">
      <c r="B20" s="121" t="s">
        <v>120</v>
      </c>
      <c r="C20" s="118"/>
      <c r="D20" s="70"/>
      <c r="E20" s="89" t="s">
        <v>121</v>
      </c>
      <c r="F20" s="90">
        <f>0.75*F2-(F5+F6)</f>
        <v>-3000</v>
      </c>
      <c r="G20" s="70"/>
      <c r="H20" s="70"/>
      <c r="I20" s="70"/>
      <c r="J20" s="89" t="s">
        <v>121</v>
      </c>
      <c r="K20" s="90">
        <f>0.75*K2-(K5+K6)</f>
        <v>0</v>
      </c>
      <c r="L20" s="75"/>
    </row>
    <row r="21" spans="2:12" ht="15.75" customHeight="1" x14ac:dyDescent="0.25">
      <c r="B21" s="71" t="s">
        <v>122</v>
      </c>
      <c r="C21" s="91">
        <f>(C2+C4)*0.85</f>
        <v>0</v>
      </c>
      <c r="D21" s="70"/>
      <c r="E21" s="89" t="s">
        <v>123</v>
      </c>
      <c r="F21" s="90">
        <f>0.7*F2-(F5+F6)</f>
        <v>-3000</v>
      </c>
      <c r="G21" s="70"/>
      <c r="H21" s="70"/>
      <c r="I21" s="70"/>
      <c r="J21" s="89" t="s">
        <v>123</v>
      </c>
      <c r="K21" s="90">
        <f>0.7*K2-(K5+K6)</f>
        <v>0</v>
      </c>
      <c r="L21" s="70"/>
    </row>
    <row r="22" spans="2:12" ht="15.75" customHeight="1" x14ac:dyDescent="0.25">
      <c r="B22" s="71" t="s">
        <v>124</v>
      </c>
      <c r="C22" s="92">
        <v>0.1</v>
      </c>
      <c r="D22" s="70"/>
      <c r="E22" s="89" t="s">
        <v>125</v>
      </c>
      <c r="F22" s="90">
        <f>0.65*F2-(F5+F6)</f>
        <v>-3000</v>
      </c>
      <c r="G22" s="70"/>
      <c r="H22" s="70"/>
      <c r="I22" s="70"/>
      <c r="J22" s="89" t="s">
        <v>125</v>
      </c>
      <c r="K22" s="90">
        <f>0.65*K2-(K5+K6)</f>
        <v>0</v>
      </c>
      <c r="L22" s="70"/>
    </row>
    <row r="23" spans="2:12" ht="15.75" customHeight="1" x14ac:dyDescent="0.25">
      <c r="B23" s="71" t="s">
        <v>126</v>
      </c>
      <c r="C23" s="78">
        <v>1</v>
      </c>
      <c r="D23" s="70"/>
      <c r="E23" s="93" t="s">
        <v>127</v>
      </c>
      <c r="F23" s="90">
        <f>0.6*F2-(F5+F6)</f>
        <v>-3000</v>
      </c>
      <c r="G23" s="70"/>
      <c r="H23" s="70"/>
      <c r="I23" s="70"/>
      <c r="J23" s="93" t="s">
        <v>127</v>
      </c>
      <c r="K23" s="90">
        <f>0.6*K2-(K5+K6)</f>
        <v>0</v>
      </c>
      <c r="L23" s="70"/>
    </row>
    <row r="24" spans="2:12" ht="15.75" customHeight="1" x14ac:dyDescent="0.25">
      <c r="B24" s="71" t="s">
        <v>128</v>
      </c>
      <c r="C24" s="78" t="s">
        <v>95</v>
      </c>
      <c r="D24" s="70"/>
      <c r="E24" s="93" t="s">
        <v>129</v>
      </c>
      <c r="F24" s="89" t="e">
        <f>($C$2+(F5+F6))/F2</f>
        <v>#DIV/0!</v>
      </c>
      <c r="G24" s="70"/>
      <c r="H24" s="70"/>
      <c r="I24" s="70"/>
      <c r="J24" s="93" t="s">
        <v>129</v>
      </c>
      <c r="K24" s="89" t="e">
        <f>K4/K2</f>
        <v>#DIV/0!</v>
      </c>
      <c r="L24" s="70"/>
    </row>
    <row r="25" spans="2:12" ht="15.75" customHeight="1" x14ac:dyDescent="0.25">
      <c r="B25" s="121"/>
      <c r="C25" s="118"/>
      <c r="D25" s="70"/>
      <c r="E25" s="70"/>
      <c r="F25" s="70"/>
      <c r="G25" s="70"/>
      <c r="H25" s="70"/>
      <c r="I25" s="70"/>
      <c r="J25" s="70"/>
      <c r="K25" s="70"/>
      <c r="L25" s="70"/>
    </row>
    <row r="26" spans="2:12" ht="15.75" customHeight="1" x14ac:dyDescent="0.25">
      <c r="B26" s="71"/>
      <c r="C26" s="77"/>
      <c r="D26" s="70"/>
      <c r="E26" s="125" t="s">
        <v>130</v>
      </c>
      <c r="F26" s="118"/>
      <c r="G26" s="70"/>
      <c r="H26" s="70"/>
      <c r="I26" s="70"/>
      <c r="J26" s="70"/>
      <c r="K26" s="70"/>
      <c r="L26" s="70"/>
    </row>
    <row r="27" spans="2:12" ht="15.75" customHeight="1" x14ac:dyDescent="0.25">
      <c r="B27" s="71"/>
      <c r="C27" s="77"/>
      <c r="D27" s="70"/>
      <c r="E27" s="94" t="s">
        <v>93</v>
      </c>
      <c r="F27" s="95">
        <f>$F$15</f>
        <v>-3000</v>
      </c>
      <c r="G27" s="70"/>
      <c r="H27" s="70"/>
      <c r="I27" s="70"/>
      <c r="J27" s="70"/>
      <c r="K27" s="70"/>
      <c r="L27" s="70"/>
    </row>
    <row r="28" spans="2:12" ht="15.75" customHeight="1" x14ac:dyDescent="0.25">
      <c r="B28" s="71"/>
      <c r="C28" s="77"/>
      <c r="D28" s="70"/>
      <c r="E28" s="94" t="s">
        <v>94</v>
      </c>
      <c r="F28" s="95">
        <f>$K$15</f>
        <v>0</v>
      </c>
      <c r="G28" s="70"/>
      <c r="H28" s="70"/>
      <c r="I28" s="70"/>
      <c r="J28" s="70"/>
      <c r="K28" s="70"/>
      <c r="L28" s="70"/>
    </row>
    <row r="29" spans="2:12" ht="15.75" customHeight="1" x14ac:dyDescent="0.25">
      <c r="B29" s="71"/>
      <c r="C29" s="77"/>
      <c r="D29" s="70"/>
      <c r="E29" s="94"/>
      <c r="F29" s="95"/>
      <c r="G29" s="70"/>
      <c r="H29" s="70"/>
      <c r="I29" s="70"/>
      <c r="J29" s="70"/>
      <c r="K29" s="70"/>
      <c r="L29" s="70"/>
    </row>
    <row r="30" spans="2:12" ht="15.75" customHeight="1" x14ac:dyDescent="0.25">
      <c r="B30" s="64"/>
      <c r="C30" s="77"/>
      <c r="D30" s="70"/>
      <c r="E30" s="94"/>
      <c r="F30" s="95"/>
      <c r="G30" s="70"/>
      <c r="H30" s="70"/>
      <c r="I30" s="70"/>
      <c r="J30" s="70"/>
      <c r="K30" s="70"/>
      <c r="L30" s="70"/>
    </row>
    <row r="31" spans="2:12" ht="15" customHeight="1" x14ac:dyDescent="0.25">
      <c r="B31" s="64"/>
      <c r="C31" s="77"/>
      <c r="D31" s="70"/>
      <c r="E31" s="94"/>
      <c r="F31" s="95"/>
      <c r="G31" s="70"/>
      <c r="H31" s="70"/>
      <c r="I31" s="70"/>
      <c r="J31" s="70"/>
      <c r="K31" s="70"/>
      <c r="L31" s="70"/>
    </row>
    <row r="32" spans="2:12" ht="15.75" customHeight="1" x14ac:dyDescent="0.25">
      <c r="D32" s="70"/>
      <c r="E32" s="94"/>
      <c r="F32" s="95"/>
      <c r="G32" s="70"/>
      <c r="H32" s="70"/>
      <c r="I32" s="70"/>
      <c r="J32" s="70"/>
      <c r="K32" s="70"/>
      <c r="L32" s="70"/>
    </row>
    <row r="33" spans="2:12" ht="15.75" customHeight="1" x14ac:dyDescent="0.25">
      <c r="D33" s="70"/>
      <c r="G33" s="70"/>
      <c r="H33" s="70"/>
      <c r="I33" s="70"/>
      <c r="J33" s="70"/>
      <c r="K33" s="70"/>
      <c r="L33" s="70"/>
    </row>
    <row r="34" spans="2:12" ht="15.75" customHeight="1" x14ac:dyDescent="0.25">
      <c r="D34" s="70"/>
      <c r="E34" s="70"/>
      <c r="F34" s="70"/>
      <c r="G34" s="70"/>
      <c r="H34" s="70"/>
      <c r="I34" s="70"/>
      <c r="J34" s="70"/>
      <c r="K34" s="70"/>
      <c r="L34" s="70"/>
    </row>
    <row r="35" spans="2:12" ht="15.75" customHeight="1" x14ac:dyDescent="0.25">
      <c r="B35" s="70"/>
      <c r="C35" s="70"/>
      <c r="D35" s="70"/>
      <c r="E35" s="70"/>
      <c r="F35" s="70"/>
      <c r="G35" s="70"/>
      <c r="H35" s="70"/>
      <c r="I35" s="70"/>
      <c r="J35" s="70"/>
      <c r="K35" s="70"/>
      <c r="L35" s="70"/>
    </row>
    <row r="36" spans="2:12" ht="15.75" customHeight="1" x14ac:dyDescent="0.25">
      <c r="B36" s="70"/>
      <c r="C36" s="70"/>
      <c r="D36" s="70"/>
      <c r="E36" s="70"/>
      <c r="F36" s="70"/>
      <c r="G36" s="70"/>
      <c r="H36" s="70"/>
      <c r="I36" s="70"/>
      <c r="J36" s="70"/>
      <c r="K36" s="70"/>
      <c r="L36" s="70"/>
    </row>
    <row r="37" spans="2:12" ht="15.75" customHeight="1" x14ac:dyDescent="0.25">
      <c r="B37" s="70"/>
      <c r="C37" s="70"/>
      <c r="D37" s="70"/>
      <c r="E37" s="70"/>
      <c r="F37" s="70"/>
      <c r="G37" s="70"/>
      <c r="H37" s="70"/>
      <c r="I37" s="70"/>
      <c r="J37" s="70"/>
      <c r="K37" s="70"/>
      <c r="L37" s="70"/>
    </row>
    <row r="38" spans="2:12" ht="15.75" customHeight="1" x14ac:dyDescent="0.25">
      <c r="B38" s="96" t="s">
        <v>93</v>
      </c>
      <c r="C38" s="122" t="s">
        <v>131</v>
      </c>
      <c r="D38" s="123"/>
      <c r="E38" s="123"/>
      <c r="F38" s="123"/>
      <c r="G38" s="123"/>
      <c r="H38" s="118"/>
      <c r="I38" s="70"/>
      <c r="J38" s="70"/>
      <c r="K38" s="70"/>
      <c r="L38" s="70"/>
    </row>
    <row r="39" spans="2:12" ht="15.75" customHeight="1" x14ac:dyDescent="0.25">
      <c r="B39" s="96" t="s">
        <v>132</v>
      </c>
      <c r="C39" s="122" t="s">
        <v>133</v>
      </c>
      <c r="D39" s="123"/>
      <c r="E39" s="123"/>
      <c r="F39" s="123"/>
      <c r="G39" s="123"/>
      <c r="H39" s="118"/>
      <c r="I39" s="70"/>
      <c r="J39" s="70"/>
      <c r="K39" s="70"/>
      <c r="L39" s="70"/>
    </row>
    <row r="40" spans="2:12" ht="15.75" customHeight="1" x14ac:dyDescent="0.25">
      <c r="B40" s="96" t="s">
        <v>134</v>
      </c>
      <c r="C40" s="122" t="s">
        <v>135</v>
      </c>
      <c r="D40" s="123"/>
      <c r="E40" s="123"/>
      <c r="F40" s="123"/>
      <c r="G40" s="123"/>
      <c r="H40" s="118"/>
      <c r="I40" s="70"/>
      <c r="J40" s="70"/>
      <c r="K40" s="70"/>
      <c r="L40" s="70"/>
    </row>
    <row r="41" spans="2:12" ht="15.75" customHeight="1" x14ac:dyDescent="0.25">
      <c r="B41" s="96" t="s">
        <v>94</v>
      </c>
      <c r="C41" s="122" t="s">
        <v>136</v>
      </c>
      <c r="D41" s="123"/>
      <c r="E41" s="123"/>
      <c r="F41" s="123"/>
      <c r="G41" s="123"/>
      <c r="H41" s="118"/>
      <c r="I41" s="70"/>
      <c r="J41" s="70"/>
      <c r="K41" s="70"/>
      <c r="L41" s="70"/>
    </row>
    <row r="42" spans="2:12" ht="15.75" customHeight="1" x14ac:dyDescent="0.25">
      <c r="B42" s="96" t="s">
        <v>137</v>
      </c>
      <c r="C42" s="122" t="s">
        <v>138</v>
      </c>
      <c r="D42" s="123"/>
      <c r="E42" s="123"/>
      <c r="F42" s="123"/>
      <c r="G42" s="123"/>
      <c r="H42" s="118"/>
      <c r="I42" s="70"/>
      <c r="J42" s="70"/>
      <c r="K42" s="70"/>
      <c r="L42" s="70"/>
    </row>
    <row r="43" spans="2:12" ht="15.75" customHeight="1" x14ac:dyDescent="0.25">
      <c r="B43" s="96" t="s">
        <v>139</v>
      </c>
      <c r="C43" s="122" t="s">
        <v>140</v>
      </c>
      <c r="D43" s="123"/>
      <c r="E43" s="123"/>
      <c r="F43" s="123"/>
      <c r="G43" s="123"/>
      <c r="H43" s="118"/>
      <c r="I43" s="70"/>
      <c r="J43" s="70"/>
      <c r="K43" s="70"/>
      <c r="L43" s="70"/>
    </row>
    <row r="44" spans="2:12" ht="15.75" customHeight="1" x14ac:dyDescent="0.25">
      <c r="B44" s="70"/>
      <c r="C44" s="70"/>
      <c r="D44" s="70"/>
      <c r="E44" s="70"/>
      <c r="F44" s="70"/>
      <c r="G44" s="70"/>
      <c r="H44" s="70"/>
      <c r="I44" s="70"/>
      <c r="J44" s="70"/>
      <c r="K44" s="70"/>
      <c r="L44" s="70"/>
    </row>
    <row r="45" spans="2:12" ht="15.75" customHeight="1" x14ac:dyDescent="0.25">
      <c r="B45" s="70"/>
      <c r="C45" s="70"/>
      <c r="D45" s="70"/>
      <c r="E45" s="70"/>
      <c r="F45" s="70"/>
      <c r="G45" s="70"/>
      <c r="H45" s="70"/>
      <c r="I45" s="70"/>
      <c r="J45" s="70"/>
      <c r="K45" s="70"/>
      <c r="L45" s="70"/>
    </row>
    <row r="46" spans="2:12" ht="15.75" customHeight="1" x14ac:dyDescent="0.25">
      <c r="B46" s="70"/>
      <c r="C46" s="70"/>
      <c r="D46" s="70"/>
      <c r="E46" s="70"/>
      <c r="F46" s="70"/>
      <c r="G46" s="70"/>
      <c r="H46" s="70"/>
      <c r="I46" s="70"/>
      <c r="J46" s="70"/>
      <c r="K46" s="70"/>
      <c r="L46" s="70"/>
    </row>
    <row r="47" spans="2:12" ht="15.75" customHeight="1" x14ac:dyDescent="0.25">
      <c r="B47" s="70"/>
      <c r="C47" s="70"/>
      <c r="D47" s="70"/>
      <c r="G47" s="70"/>
      <c r="H47" s="70"/>
      <c r="I47" s="70"/>
      <c r="J47" s="70"/>
      <c r="K47" s="70"/>
      <c r="L47" s="70"/>
    </row>
    <row r="48" spans="2:12" ht="15.75" customHeight="1" x14ac:dyDescent="0.25">
      <c r="B48" s="70"/>
      <c r="C48" s="70"/>
      <c r="D48" s="70"/>
      <c r="G48" s="70"/>
      <c r="H48" s="70"/>
      <c r="I48" s="70"/>
      <c r="L48" s="70"/>
    </row>
    <row r="49" spans="2:12" ht="15.75" customHeight="1" x14ac:dyDescent="0.25">
      <c r="B49" s="70"/>
      <c r="C49" s="70"/>
      <c r="D49" s="62"/>
      <c r="G49" s="70"/>
      <c r="H49" s="70"/>
      <c r="I49" s="62"/>
      <c r="L49" s="62"/>
    </row>
    <row r="50" spans="2:12" ht="15.75" customHeight="1" x14ac:dyDescent="0.25">
      <c r="B50" s="70"/>
      <c r="C50" s="70"/>
      <c r="D50" s="62"/>
      <c r="G50" s="62"/>
      <c r="H50" s="62"/>
      <c r="I50" s="62"/>
      <c r="L50" s="62"/>
    </row>
    <row r="51" spans="2:12" ht="15.75" customHeight="1" x14ac:dyDescent="0.25">
      <c r="B51" s="70"/>
      <c r="C51" s="70"/>
      <c r="D51" s="62"/>
      <c r="G51" s="62"/>
      <c r="H51" s="62"/>
      <c r="I51" s="62"/>
      <c r="L51" s="62"/>
    </row>
    <row r="52" spans="2:12" ht="15.75" customHeight="1" x14ac:dyDescent="0.25">
      <c r="B52" s="70"/>
      <c r="C52" s="70"/>
      <c r="D52" s="62"/>
      <c r="G52" s="62"/>
      <c r="H52" s="62"/>
      <c r="I52" s="62"/>
      <c r="L52" s="62"/>
    </row>
    <row r="53" spans="2:12" ht="15.75" customHeight="1" x14ac:dyDescent="0.25">
      <c r="B53" s="70"/>
      <c r="C53" s="70"/>
      <c r="D53" s="62"/>
      <c r="G53" s="62"/>
      <c r="H53" s="62"/>
      <c r="I53" s="62"/>
      <c r="L53" s="62"/>
    </row>
    <row r="54" spans="2:12" ht="15.75" customHeight="1" x14ac:dyDescent="0.25">
      <c r="B54" s="70"/>
      <c r="C54" s="70"/>
      <c r="D54" s="62"/>
      <c r="G54" s="62"/>
      <c r="H54" s="62"/>
      <c r="I54" s="62"/>
      <c r="L54" s="62"/>
    </row>
    <row r="55" spans="2:12" ht="15.75" customHeight="1" x14ac:dyDescent="0.25">
      <c r="B55" s="70"/>
      <c r="C55" s="70"/>
      <c r="D55" s="62"/>
      <c r="G55" s="62"/>
      <c r="H55" s="62"/>
      <c r="I55" s="62"/>
      <c r="L55" s="62"/>
    </row>
    <row r="56" spans="2:12" ht="15.75" customHeight="1" x14ac:dyDescent="0.25">
      <c r="B56" s="70"/>
      <c r="C56" s="70"/>
      <c r="D56" s="62"/>
      <c r="G56" s="62"/>
      <c r="H56" s="62"/>
      <c r="I56" s="62"/>
      <c r="L56" s="62"/>
    </row>
    <row r="57" spans="2:12" ht="15.75" customHeight="1" x14ac:dyDescent="0.25">
      <c r="B57" s="70"/>
      <c r="C57" s="70"/>
      <c r="D57" s="62"/>
      <c r="G57" s="62"/>
      <c r="H57" s="62"/>
      <c r="I57" s="62"/>
      <c r="L57" s="62"/>
    </row>
    <row r="58" spans="2:12" ht="15.75" customHeight="1" x14ac:dyDescent="0.25">
      <c r="B58" s="70"/>
      <c r="C58" s="70"/>
      <c r="D58" s="62"/>
      <c r="G58" s="62"/>
      <c r="H58" s="62"/>
      <c r="I58" s="62"/>
      <c r="L58" s="62"/>
    </row>
    <row r="59" spans="2:12" ht="15.75" customHeight="1" x14ac:dyDescent="0.25">
      <c r="B59" s="70"/>
      <c r="C59" s="70"/>
      <c r="D59" s="62"/>
      <c r="G59" s="62"/>
      <c r="H59" s="62"/>
      <c r="I59" s="62"/>
      <c r="L59" s="62"/>
    </row>
    <row r="60" spans="2:12" ht="15.75" customHeight="1" x14ac:dyDescent="0.25">
      <c r="B60" s="70"/>
      <c r="C60" s="70"/>
      <c r="D60" s="62"/>
      <c r="G60" s="62"/>
      <c r="H60" s="62"/>
      <c r="I60" s="62"/>
      <c r="L60" s="62"/>
    </row>
    <row r="61" spans="2:12" ht="15.75" customHeight="1" x14ac:dyDescent="0.25">
      <c r="B61" s="70"/>
      <c r="C61" s="70"/>
      <c r="D61" s="62"/>
      <c r="G61" s="62"/>
      <c r="H61" s="62"/>
      <c r="I61" s="62"/>
      <c r="L61" s="62"/>
    </row>
    <row r="62" spans="2:12" ht="15.75" customHeight="1" x14ac:dyDescent="0.25">
      <c r="B62" s="70"/>
      <c r="C62" s="70"/>
      <c r="D62" s="62"/>
      <c r="G62" s="62"/>
      <c r="H62" s="62"/>
      <c r="I62" s="62"/>
      <c r="L62" s="62"/>
    </row>
    <row r="63" spans="2:12" ht="15.75" customHeight="1" x14ac:dyDescent="0.25">
      <c r="D63" s="62"/>
      <c r="G63" s="62"/>
      <c r="H63" s="62"/>
      <c r="I63" s="62"/>
      <c r="L63" s="62"/>
    </row>
    <row r="64" spans="2:12" ht="15.75" customHeight="1" x14ac:dyDescent="0.25">
      <c r="D64" s="62"/>
      <c r="G64" s="62"/>
      <c r="H64" s="62"/>
      <c r="I64" s="62"/>
      <c r="L64" s="62"/>
    </row>
    <row r="65" spans="4:12" ht="15.75" customHeight="1" x14ac:dyDescent="0.25">
      <c r="D65" s="62"/>
      <c r="G65" s="62"/>
      <c r="H65" s="62"/>
      <c r="I65" s="62"/>
      <c r="L65" s="62"/>
    </row>
    <row r="66" spans="4:12" ht="15.75" customHeight="1" x14ac:dyDescent="0.25">
      <c r="D66" s="62"/>
      <c r="G66" s="62"/>
      <c r="H66" s="62"/>
      <c r="I66" s="62"/>
      <c r="L66" s="62"/>
    </row>
    <row r="67" spans="4:12" ht="15.75" customHeight="1" x14ac:dyDescent="0.25">
      <c r="D67" s="62"/>
      <c r="G67" s="62"/>
      <c r="H67" s="62"/>
      <c r="I67" s="62"/>
      <c r="L67" s="62"/>
    </row>
    <row r="68" spans="4:12" ht="15.75" customHeight="1" x14ac:dyDescent="0.25">
      <c r="D68" s="62"/>
      <c r="G68" s="62"/>
      <c r="H68" s="62"/>
      <c r="I68" s="62"/>
      <c r="L68" s="62"/>
    </row>
    <row r="69" spans="4:12" ht="15.75" customHeight="1" x14ac:dyDescent="0.25">
      <c r="D69" s="62"/>
      <c r="G69" s="62"/>
      <c r="H69" s="62"/>
      <c r="I69" s="62"/>
      <c r="L69" s="62"/>
    </row>
    <row r="70" spans="4:12" ht="15.75" customHeight="1" x14ac:dyDescent="0.25">
      <c r="D70" s="62"/>
      <c r="G70" s="62"/>
      <c r="H70" s="62"/>
      <c r="I70" s="62"/>
      <c r="L70" s="62"/>
    </row>
    <row r="71" spans="4:12" ht="15.75" customHeight="1" x14ac:dyDescent="0.25">
      <c r="D71" s="62"/>
      <c r="G71" s="62"/>
      <c r="H71" s="62"/>
      <c r="I71" s="62"/>
      <c r="L71" s="62"/>
    </row>
    <row r="72" spans="4:12" ht="15.75" customHeight="1" x14ac:dyDescent="0.25">
      <c r="D72" s="62"/>
      <c r="G72" s="62"/>
      <c r="H72" s="62"/>
      <c r="I72" s="62"/>
      <c r="L72" s="62"/>
    </row>
    <row r="73" spans="4:12" ht="15.75" customHeight="1" x14ac:dyDescent="0.25">
      <c r="D73" s="62"/>
      <c r="G73" s="62"/>
      <c r="H73" s="62"/>
      <c r="I73" s="62"/>
      <c r="L73" s="62"/>
    </row>
    <row r="74" spans="4:12" ht="15.75" customHeight="1" x14ac:dyDescent="0.25">
      <c r="D74" s="62"/>
      <c r="G74" s="62"/>
      <c r="H74" s="62"/>
      <c r="I74" s="62"/>
      <c r="L74" s="62"/>
    </row>
    <row r="75" spans="4:12" ht="15.75" customHeight="1" x14ac:dyDescent="0.25">
      <c r="D75" s="62"/>
      <c r="G75" s="62"/>
      <c r="H75" s="62"/>
      <c r="I75" s="62"/>
      <c r="L75" s="62"/>
    </row>
    <row r="76" spans="4:12" ht="15.75" customHeight="1" x14ac:dyDescent="0.25">
      <c r="D76" s="62"/>
      <c r="G76" s="62"/>
      <c r="H76" s="62"/>
      <c r="I76" s="62"/>
      <c r="L76" s="62"/>
    </row>
    <row r="77" spans="4:12" ht="15.75" customHeight="1" x14ac:dyDescent="0.25">
      <c r="D77" s="62"/>
      <c r="G77" s="62"/>
      <c r="H77" s="62"/>
      <c r="I77" s="62"/>
      <c r="L77" s="62"/>
    </row>
    <row r="78" spans="4:12" ht="15.75" customHeight="1" x14ac:dyDescent="0.25">
      <c r="D78" s="62"/>
      <c r="G78" s="62"/>
      <c r="H78" s="62"/>
      <c r="I78" s="62"/>
      <c r="L78" s="62"/>
    </row>
    <row r="79" spans="4:12" ht="15.75" customHeight="1" x14ac:dyDescent="0.25">
      <c r="D79" s="62"/>
      <c r="G79" s="62"/>
      <c r="H79" s="62"/>
      <c r="I79" s="62"/>
      <c r="L79" s="62"/>
    </row>
    <row r="80" spans="4:12" ht="15.75" customHeight="1" x14ac:dyDescent="0.25">
      <c r="D80" s="62"/>
      <c r="G80" s="62"/>
      <c r="H80" s="62"/>
      <c r="I80" s="62"/>
      <c r="L80" s="62"/>
    </row>
    <row r="81" spans="4:12" ht="15.75" customHeight="1" x14ac:dyDescent="0.25">
      <c r="D81" s="62"/>
      <c r="G81" s="62"/>
      <c r="H81" s="62"/>
      <c r="I81" s="62"/>
      <c r="L81" s="62"/>
    </row>
    <row r="82" spans="4:12" ht="15.75" customHeight="1" x14ac:dyDescent="0.25">
      <c r="D82" s="62"/>
      <c r="G82" s="62"/>
      <c r="H82" s="62"/>
      <c r="I82" s="62"/>
      <c r="L82" s="62"/>
    </row>
    <row r="83" spans="4:12" ht="15.75" customHeight="1" x14ac:dyDescent="0.25">
      <c r="D83" s="62"/>
      <c r="G83" s="62"/>
      <c r="H83" s="62"/>
      <c r="I83" s="62"/>
      <c r="L83" s="62"/>
    </row>
    <row r="84" spans="4:12" ht="15.75" customHeight="1" x14ac:dyDescent="0.25">
      <c r="D84" s="62"/>
      <c r="G84" s="62"/>
      <c r="H84" s="62"/>
      <c r="I84" s="62"/>
      <c r="L84" s="62"/>
    </row>
    <row r="85" spans="4:12" ht="15.75" customHeight="1" x14ac:dyDescent="0.25">
      <c r="D85" s="62"/>
      <c r="G85" s="62"/>
      <c r="H85" s="62"/>
      <c r="I85" s="62"/>
      <c r="L85" s="62"/>
    </row>
    <row r="86" spans="4:12" ht="15.75" customHeight="1" x14ac:dyDescent="0.25">
      <c r="D86" s="62"/>
      <c r="G86" s="62"/>
      <c r="H86" s="62"/>
      <c r="I86" s="62"/>
      <c r="L86" s="62"/>
    </row>
    <row r="87" spans="4:12" ht="15.75" customHeight="1" x14ac:dyDescent="0.25">
      <c r="D87" s="62"/>
      <c r="G87" s="62"/>
      <c r="H87" s="62"/>
      <c r="I87" s="62"/>
      <c r="L87" s="62"/>
    </row>
    <row r="88" spans="4:12" ht="15.75" customHeight="1" x14ac:dyDescent="0.25">
      <c r="D88" s="62"/>
      <c r="G88" s="62"/>
      <c r="H88" s="62"/>
      <c r="I88" s="62"/>
      <c r="L88" s="62"/>
    </row>
    <row r="89" spans="4:12" ht="15.75" customHeight="1" x14ac:dyDescent="0.25">
      <c r="D89" s="62"/>
      <c r="G89" s="62"/>
      <c r="H89" s="62"/>
      <c r="I89" s="62"/>
      <c r="L89" s="62"/>
    </row>
    <row r="90" spans="4:12" ht="15.75" customHeight="1" x14ac:dyDescent="0.25">
      <c r="D90" s="62"/>
      <c r="G90" s="62"/>
      <c r="H90" s="62"/>
      <c r="I90" s="62"/>
      <c r="L90" s="62"/>
    </row>
    <row r="91" spans="4:12" ht="15.75" customHeight="1" x14ac:dyDescent="0.25">
      <c r="D91" s="62"/>
      <c r="G91" s="62"/>
      <c r="H91" s="62"/>
      <c r="I91" s="62"/>
      <c r="L91" s="62"/>
    </row>
    <row r="92" spans="4:12" ht="15.75" customHeight="1" x14ac:dyDescent="0.25">
      <c r="D92" s="62"/>
      <c r="G92" s="62"/>
      <c r="H92" s="62"/>
      <c r="I92" s="62"/>
      <c r="L92" s="62"/>
    </row>
    <row r="93" spans="4:12" ht="15.75" customHeight="1" x14ac:dyDescent="0.25">
      <c r="D93" s="62"/>
      <c r="G93" s="62"/>
      <c r="H93" s="62"/>
      <c r="I93" s="62"/>
      <c r="L93" s="62"/>
    </row>
    <row r="94" spans="4:12" ht="15.75" customHeight="1" x14ac:dyDescent="0.25">
      <c r="D94" s="62"/>
      <c r="G94" s="62"/>
      <c r="H94" s="62"/>
      <c r="I94" s="62"/>
      <c r="L94" s="62"/>
    </row>
    <row r="95" spans="4:12" ht="15.75" customHeight="1" x14ac:dyDescent="0.25">
      <c r="D95" s="62"/>
      <c r="G95" s="62"/>
      <c r="H95" s="62"/>
      <c r="I95" s="62"/>
      <c r="L95" s="62"/>
    </row>
    <row r="96" spans="4:12" ht="15.75" customHeight="1" x14ac:dyDescent="0.25">
      <c r="D96" s="62"/>
      <c r="G96" s="62"/>
      <c r="H96" s="62"/>
      <c r="I96" s="62"/>
      <c r="L96" s="62"/>
    </row>
    <row r="97" spans="4:12" ht="15.75" customHeight="1" x14ac:dyDescent="0.25">
      <c r="D97" s="62"/>
      <c r="G97" s="62"/>
      <c r="H97" s="62"/>
      <c r="I97" s="62"/>
      <c r="L97" s="62"/>
    </row>
    <row r="98" spans="4:12" ht="15.75" customHeight="1" x14ac:dyDescent="0.25">
      <c r="D98" s="62"/>
      <c r="G98" s="62"/>
      <c r="H98" s="62"/>
      <c r="I98" s="62"/>
      <c r="L98" s="62"/>
    </row>
    <row r="99" spans="4:12" ht="15.75" customHeight="1" x14ac:dyDescent="0.25">
      <c r="D99" s="62"/>
      <c r="G99" s="62"/>
      <c r="H99" s="62"/>
      <c r="I99" s="62"/>
      <c r="L99" s="62"/>
    </row>
    <row r="100" spans="4:12" ht="15.75" customHeight="1" x14ac:dyDescent="0.25">
      <c r="D100" s="62"/>
      <c r="G100" s="62"/>
      <c r="H100" s="62"/>
      <c r="I100" s="62"/>
      <c r="L100" s="62"/>
    </row>
    <row r="101" spans="4:12" ht="15.75" customHeight="1" x14ac:dyDescent="0.25">
      <c r="D101" s="62"/>
      <c r="G101" s="62"/>
      <c r="H101" s="62"/>
      <c r="I101" s="62"/>
      <c r="L101" s="62"/>
    </row>
    <row r="102" spans="4:12" ht="15.75" customHeight="1" x14ac:dyDescent="0.25">
      <c r="D102" s="62"/>
      <c r="G102" s="62"/>
      <c r="H102" s="62"/>
      <c r="I102" s="62"/>
      <c r="L102" s="62"/>
    </row>
    <row r="103" spans="4:12" ht="15.75" customHeight="1" x14ac:dyDescent="0.25">
      <c r="D103" s="62"/>
      <c r="G103" s="62"/>
      <c r="H103" s="62"/>
      <c r="I103" s="62"/>
      <c r="L103" s="62"/>
    </row>
    <row r="104" spans="4:12" ht="15.75" customHeight="1" x14ac:dyDescent="0.25">
      <c r="D104" s="62"/>
      <c r="G104" s="62"/>
      <c r="H104" s="62"/>
      <c r="I104" s="62"/>
      <c r="L104" s="62"/>
    </row>
    <row r="105" spans="4:12" ht="15.75" customHeight="1" x14ac:dyDescent="0.25">
      <c r="D105" s="62"/>
      <c r="G105" s="62"/>
      <c r="H105" s="62"/>
      <c r="I105" s="62"/>
      <c r="L105" s="62"/>
    </row>
    <row r="106" spans="4:12" ht="15.75" customHeight="1" x14ac:dyDescent="0.25">
      <c r="D106" s="62"/>
      <c r="G106" s="62"/>
      <c r="H106" s="62"/>
      <c r="I106" s="62"/>
      <c r="L106" s="62"/>
    </row>
    <row r="107" spans="4:12" ht="15.75" customHeight="1" x14ac:dyDescent="0.25">
      <c r="D107" s="62"/>
      <c r="G107" s="62"/>
      <c r="H107" s="62"/>
      <c r="I107" s="62"/>
      <c r="L107" s="62"/>
    </row>
    <row r="108" spans="4:12" ht="15.75" customHeight="1" x14ac:dyDescent="0.25">
      <c r="D108" s="62"/>
      <c r="G108" s="62"/>
      <c r="H108" s="62"/>
      <c r="I108" s="62"/>
      <c r="L108" s="62"/>
    </row>
    <row r="109" spans="4:12" ht="15.75" customHeight="1" x14ac:dyDescent="0.25">
      <c r="D109" s="62"/>
      <c r="G109" s="62"/>
      <c r="H109" s="62"/>
      <c r="I109" s="62"/>
      <c r="L109" s="62"/>
    </row>
    <row r="110" spans="4:12" ht="15.75" customHeight="1" x14ac:dyDescent="0.25">
      <c r="D110" s="62"/>
      <c r="G110" s="62"/>
      <c r="H110" s="62"/>
      <c r="I110" s="62"/>
      <c r="L110" s="62"/>
    </row>
    <row r="111" spans="4:12" ht="15.75" customHeight="1" x14ac:dyDescent="0.25">
      <c r="D111" s="62"/>
      <c r="G111" s="62"/>
      <c r="H111" s="62"/>
      <c r="I111" s="62"/>
      <c r="L111" s="62"/>
    </row>
    <row r="112" spans="4:12" ht="15.75" customHeight="1" x14ac:dyDescent="0.25">
      <c r="D112" s="62"/>
      <c r="G112" s="62"/>
      <c r="H112" s="62"/>
      <c r="I112" s="62"/>
      <c r="L112" s="62"/>
    </row>
    <row r="113" spans="4:12" ht="15.75" customHeight="1" x14ac:dyDescent="0.25">
      <c r="D113" s="62"/>
      <c r="G113" s="62"/>
      <c r="H113" s="62"/>
      <c r="I113" s="62"/>
      <c r="L113" s="62"/>
    </row>
    <row r="114" spans="4:12" ht="15.75" customHeight="1" x14ac:dyDescent="0.25">
      <c r="D114" s="62"/>
      <c r="G114" s="62"/>
      <c r="H114" s="62"/>
      <c r="I114" s="62"/>
      <c r="L114" s="62"/>
    </row>
    <row r="115" spans="4:12" ht="15.75" customHeight="1" x14ac:dyDescent="0.25">
      <c r="D115" s="62"/>
      <c r="G115" s="62"/>
      <c r="H115" s="62"/>
      <c r="I115" s="62"/>
      <c r="L115" s="62"/>
    </row>
    <row r="116" spans="4:12" ht="15.75" customHeight="1" x14ac:dyDescent="0.25">
      <c r="D116" s="62"/>
      <c r="G116" s="62"/>
      <c r="H116" s="62"/>
      <c r="I116" s="62"/>
      <c r="L116" s="62"/>
    </row>
    <row r="117" spans="4:12" ht="15.75" customHeight="1" x14ac:dyDescent="0.25">
      <c r="D117" s="62"/>
      <c r="G117" s="62"/>
      <c r="H117" s="62"/>
      <c r="I117" s="62"/>
      <c r="L117" s="62"/>
    </row>
    <row r="118" spans="4:12" ht="15.75" customHeight="1" x14ac:dyDescent="0.25">
      <c r="D118" s="62"/>
      <c r="G118" s="62"/>
      <c r="H118" s="62"/>
      <c r="I118" s="62"/>
      <c r="L118" s="62"/>
    </row>
    <row r="119" spans="4:12" ht="15.75" customHeight="1" x14ac:dyDescent="0.25">
      <c r="D119" s="62"/>
      <c r="G119" s="62"/>
      <c r="H119" s="62"/>
      <c r="I119" s="62"/>
      <c r="L119" s="62"/>
    </row>
    <row r="120" spans="4:12" ht="15.75" customHeight="1" x14ac:dyDescent="0.25">
      <c r="D120" s="62"/>
      <c r="G120" s="62"/>
      <c r="H120" s="62"/>
      <c r="I120" s="62"/>
      <c r="L120" s="62"/>
    </row>
    <row r="121" spans="4:12" ht="15.75" customHeight="1" x14ac:dyDescent="0.25">
      <c r="D121" s="62"/>
      <c r="G121" s="62"/>
      <c r="H121" s="62"/>
      <c r="I121" s="62"/>
      <c r="L121" s="62"/>
    </row>
    <row r="122" spans="4:12" ht="15.75" customHeight="1" x14ac:dyDescent="0.25">
      <c r="D122" s="62"/>
      <c r="G122" s="62"/>
      <c r="H122" s="62"/>
      <c r="I122" s="62"/>
      <c r="L122" s="62"/>
    </row>
    <row r="123" spans="4:12" ht="15.75" customHeight="1" x14ac:dyDescent="0.25">
      <c r="D123" s="62"/>
      <c r="G123" s="62"/>
      <c r="H123" s="62"/>
      <c r="I123" s="62"/>
      <c r="L123" s="62"/>
    </row>
    <row r="124" spans="4:12" ht="15.75" customHeight="1" x14ac:dyDescent="0.25">
      <c r="D124" s="62"/>
      <c r="G124" s="62"/>
      <c r="H124" s="62"/>
      <c r="I124" s="62"/>
      <c r="L124" s="62"/>
    </row>
    <row r="125" spans="4:12" ht="15.75" customHeight="1" x14ac:dyDescent="0.25">
      <c r="D125" s="62"/>
      <c r="G125" s="62"/>
      <c r="H125" s="62"/>
      <c r="I125" s="62"/>
      <c r="L125" s="62"/>
    </row>
    <row r="126" spans="4:12" ht="15.75" customHeight="1" x14ac:dyDescent="0.25">
      <c r="D126" s="62"/>
      <c r="G126" s="62"/>
      <c r="H126" s="62"/>
      <c r="I126" s="62"/>
      <c r="L126" s="62"/>
    </row>
    <row r="127" spans="4:12" ht="15.75" customHeight="1" x14ac:dyDescent="0.25">
      <c r="D127" s="62"/>
      <c r="G127" s="62"/>
      <c r="H127" s="62"/>
      <c r="I127" s="62"/>
      <c r="L127" s="62"/>
    </row>
    <row r="128" spans="4:12" ht="15.75" customHeight="1" x14ac:dyDescent="0.25">
      <c r="D128" s="62"/>
      <c r="G128" s="62"/>
      <c r="H128" s="62"/>
      <c r="I128" s="62"/>
      <c r="L128" s="62"/>
    </row>
    <row r="129" spans="4:12" ht="15.75" customHeight="1" x14ac:dyDescent="0.25">
      <c r="D129" s="62"/>
      <c r="G129" s="62"/>
      <c r="H129" s="62"/>
      <c r="I129" s="62"/>
      <c r="L129" s="62"/>
    </row>
    <row r="130" spans="4:12" ht="15.75" customHeight="1" x14ac:dyDescent="0.25">
      <c r="D130" s="62"/>
      <c r="G130" s="62"/>
      <c r="H130" s="62"/>
      <c r="I130" s="62"/>
      <c r="L130" s="62"/>
    </row>
    <row r="131" spans="4:12" ht="15.75" customHeight="1" x14ac:dyDescent="0.25">
      <c r="D131" s="62"/>
      <c r="G131" s="62"/>
      <c r="H131" s="62"/>
      <c r="I131" s="62"/>
      <c r="L131" s="62"/>
    </row>
    <row r="132" spans="4:12" ht="15.75" customHeight="1" x14ac:dyDescent="0.25">
      <c r="D132" s="62"/>
      <c r="G132" s="62"/>
      <c r="H132" s="62"/>
      <c r="I132" s="62"/>
      <c r="L132" s="62"/>
    </row>
    <row r="133" spans="4:12" ht="15.75" customHeight="1" x14ac:dyDescent="0.25">
      <c r="D133" s="62"/>
      <c r="G133" s="62"/>
      <c r="H133" s="62"/>
      <c r="I133" s="62"/>
      <c r="L133" s="62"/>
    </row>
    <row r="134" spans="4:12" ht="15.75" customHeight="1" x14ac:dyDescent="0.25">
      <c r="D134" s="62"/>
      <c r="G134" s="62"/>
      <c r="H134" s="62"/>
      <c r="I134" s="62"/>
      <c r="L134" s="62"/>
    </row>
    <row r="135" spans="4:12" ht="15.75" customHeight="1" x14ac:dyDescent="0.25">
      <c r="D135" s="62"/>
      <c r="G135" s="62"/>
      <c r="H135" s="62"/>
      <c r="I135" s="62"/>
      <c r="L135" s="62"/>
    </row>
    <row r="136" spans="4:12" ht="15.75" customHeight="1" x14ac:dyDescent="0.25">
      <c r="D136" s="62"/>
      <c r="G136" s="62"/>
      <c r="H136" s="62"/>
      <c r="I136" s="62"/>
      <c r="L136" s="62"/>
    </row>
    <row r="137" spans="4:12" ht="15.75" customHeight="1" x14ac:dyDescent="0.25">
      <c r="D137" s="62"/>
      <c r="G137" s="62"/>
      <c r="H137" s="62"/>
      <c r="I137" s="62"/>
      <c r="L137" s="62"/>
    </row>
    <row r="138" spans="4:12" ht="15.75" customHeight="1" x14ac:dyDescent="0.25">
      <c r="D138" s="62"/>
      <c r="G138" s="62"/>
      <c r="H138" s="62"/>
      <c r="I138" s="62"/>
      <c r="L138" s="62"/>
    </row>
    <row r="139" spans="4:12" ht="15.75" customHeight="1" x14ac:dyDescent="0.25">
      <c r="D139" s="62"/>
      <c r="G139" s="62"/>
      <c r="H139" s="62"/>
      <c r="I139" s="62"/>
      <c r="L139" s="62"/>
    </row>
    <row r="140" spans="4:12" ht="15.75" customHeight="1" x14ac:dyDescent="0.25">
      <c r="D140" s="62"/>
      <c r="G140" s="62"/>
      <c r="H140" s="62"/>
      <c r="I140" s="62"/>
      <c r="L140" s="62"/>
    </row>
    <row r="141" spans="4:12" ht="15.75" customHeight="1" x14ac:dyDescent="0.25">
      <c r="D141" s="62"/>
      <c r="G141" s="62"/>
      <c r="H141" s="62"/>
      <c r="I141" s="62"/>
      <c r="L141" s="62"/>
    </row>
    <row r="142" spans="4:12" ht="15.75" customHeight="1" x14ac:dyDescent="0.25">
      <c r="D142" s="62"/>
      <c r="G142" s="62"/>
      <c r="H142" s="62"/>
      <c r="I142" s="62"/>
      <c r="L142" s="62"/>
    </row>
    <row r="143" spans="4:12" ht="15.75" customHeight="1" x14ac:dyDescent="0.25">
      <c r="D143" s="62"/>
      <c r="G143" s="62"/>
      <c r="H143" s="62"/>
      <c r="I143" s="62"/>
      <c r="L143" s="62"/>
    </row>
    <row r="144" spans="4:12" ht="15.75" customHeight="1" x14ac:dyDescent="0.25">
      <c r="D144" s="62"/>
      <c r="G144" s="62"/>
      <c r="H144" s="62"/>
      <c r="I144" s="62"/>
      <c r="L144" s="62"/>
    </row>
    <row r="145" spans="4:12" ht="15.75" customHeight="1" x14ac:dyDescent="0.25">
      <c r="D145" s="62"/>
      <c r="G145" s="62"/>
      <c r="H145" s="62"/>
      <c r="I145" s="62"/>
      <c r="L145" s="62"/>
    </row>
    <row r="146" spans="4:12" ht="15.75" customHeight="1" x14ac:dyDescent="0.25">
      <c r="D146" s="62"/>
      <c r="G146" s="62"/>
      <c r="H146" s="62"/>
      <c r="I146" s="62"/>
      <c r="L146" s="62"/>
    </row>
    <row r="147" spans="4:12" ht="15.75" customHeight="1" x14ac:dyDescent="0.25">
      <c r="D147" s="62"/>
      <c r="G147" s="62"/>
      <c r="H147" s="62"/>
      <c r="I147" s="62"/>
      <c r="L147" s="62"/>
    </row>
    <row r="148" spans="4:12" ht="15.75" customHeight="1" x14ac:dyDescent="0.25">
      <c r="D148" s="62"/>
      <c r="G148" s="62"/>
      <c r="H148" s="62"/>
      <c r="I148" s="62"/>
      <c r="L148" s="62"/>
    </row>
    <row r="149" spans="4:12" ht="15.75" customHeight="1" x14ac:dyDescent="0.25">
      <c r="D149" s="62"/>
      <c r="G149" s="62"/>
      <c r="H149" s="62"/>
      <c r="I149" s="62"/>
      <c r="L149" s="62"/>
    </row>
    <row r="150" spans="4:12" ht="15.75" customHeight="1" x14ac:dyDescent="0.25">
      <c r="D150" s="62"/>
      <c r="G150" s="62"/>
      <c r="H150" s="62"/>
      <c r="I150" s="62"/>
      <c r="L150" s="62"/>
    </row>
    <row r="151" spans="4:12" ht="15.75" customHeight="1" x14ac:dyDescent="0.25">
      <c r="D151" s="62"/>
      <c r="G151" s="62"/>
      <c r="H151" s="62"/>
      <c r="I151" s="62"/>
      <c r="L151" s="62"/>
    </row>
    <row r="152" spans="4:12" ht="15.75" customHeight="1" x14ac:dyDescent="0.25">
      <c r="D152" s="62"/>
      <c r="G152" s="62"/>
      <c r="H152" s="62"/>
      <c r="I152" s="62"/>
      <c r="L152" s="62"/>
    </row>
    <row r="153" spans="4:12" ht="15.75" customHeight="1" x14ac:dyDescent="0.25">
      <c r="D153" s="62"/>
      <c r="G153" s="62"/>
      <c r="H153" s="62"/>
      <c r="I153" s="62"/>
      <c r="L153" s="62"/>
    </row>
    <row r="154" spans="4:12" ht="15.75" customHeight="1" x14ac:dyDescent="0.25">
      <c r="D154" s="62"/>
      <c r="G154" s="62"/>
      <c r="H154" s="62"/>
      <c r="I154" s="62"/>
      <c r="L154" s="62"/>
    </row>
    <row r="155" spans="4:12" ht="15.75" customHeight="1" x14ac:dyDescent="0.25">
      <c r="D155" s="62"/>
      <c r="G155" s="62"/>
      <c r="H155" s="62"/>
      <c r="I155" s="62"/>
      <c r="L155" s="62"/>
    </row>
    <row r="156" spans="4:12" ht="15.75" customHeight="1" x14ac:dyDescent="0.25">
      <c r="D156" s="62"/>
      <c r="G156" s="62"/>
      <c r="H156" s="62"/>
      <c r="I156" s="62"/>
      <c r="L156" s="62"/>
    </row>
    <row r="157" spans="4:12" ht="15.75" customHeight="1" x14ac:dyDescent="0.25">
      <c r="D157" s="62"/>
      <c r="G157" s="62"/>
      <c r="H157" s="62"/>
      <c r="I157" s="62"/>
      <c r="L157" s="62"/>
    </row>
    <row r="158" spans="4:12" ht="15.75" customHeight="1" x14ac:dyDescent="0.25">
      <c r="D158" s="62"/>
      <c r="G158" s="62"/>
      <c r="H158" s="62"/>
      <c r="I158" s="62"/>
      <c r="L158" s="62"/>
    </row>
    <row r="159" spans="4:12" ht="15.75" customHeight="1" x14ac:dyDescent="0.25">
      <c r="D159" s="62"/>
      <c r="G159" s="62"/>
      <c r="H159" s="62"/>
      <c r="I159" s="62"/>
      <c r="L159" s="62"/>
    </row>
    <row r="160" spans="4:12" ht="15.75" customHeight="1" x14ac:dyDescent="0.25">
      <c r="D160" s="62"/>
      <c r="G160" s="62"/>
      <c r="H160" s="62"/>
      <c r="I160" s="62"/>
      <c r="L160" s="62"/>
    </row>
    <row r="161" spans="4:12" ht="15.75" customHeight="1" x14ac:dyDescent="0.25">
      <c r="D161" s="62"/>
      <c r="G161" s="62"/>
      <c r="H161" s="62"/>
      <c r="I161" s="62"/>
      <c r="L161" s="62"/>
    </row>
    <row r="162" spans="4:12" ht="15.75" customHeight="1" x14ac:dyDescent="0.25">
      <c r="D162" s="62"/>
      <c r="G162" s="62"/>
      <c r="H162" s="62"/>
      <c r="I162" s="62"/>
      <c r="L162" s="62"/>
    </row>
    <row r="163" spans="4:12" ht="15.75" customHeight="1" x14ac:dyDescent="0.25">
      <c r="D163" s="62"/>
      <c r="G163" s="62"/>
      <c r="H163" s="62"/>
      <c r="I163" s="62"/>
      <c r="L163" s="62"/>
    </row>
    <row r="164" spans="4:12" ht="15.75" customHeight="1" x14ac:dyDescent="0.25">
      <c r="D164" s="62"/>
      <c r="G164" s="62"/>
      <c r="H164" s="62"/>
      <c r="I164" s="62"/>
      <c r="L164" s="62"/>
    </row>
    <row r="165" spans="4:12" ht="15.75" customHeight="1" x14ac:dyDescent="0.25">
      <c r="D165" s="62"/>
      <c r="G165" s="62"/>
      <c r="H165" s="62"/>
      <c r="I165" s="62"/>
      <c r="L165" s="62"/>
    </row>
    <row r="166" spans="4:12" ht="15.75" customHeight="1" x14ac:dyDescent="0.25">
      <c r="D166" s="62"/>
      <c r="G166" s="62"/>
      <c r="H166" s="62"/>
      <c r="I166" s="62"/>
      <c r="L166" s="62"/>
    </row>
    <row r="167" spans="4:12" ht="15.75" customHeight="1" x14ac:dyDescent="0.25">
      <c r="D167" s="62"/>
      <c r="G167" s="62"/>
      <c r="H167" s="62"/>
      <c r="I167" s="62"/>
      <c r="L167" s="62"/>
    </row>
    <row r="168" spans="4:12" ht="15.75" customHeight="1" x14ac:dyDescent="0.25">
      <c r="D168" s="62"/>
      <c r="G168" s="62"/>
      <c r="H168" s="62"/>
      <c r="I168" s="62"/>
      <c r="L168" s="62"/>
    </row>
    <row r="169" spans="4:12" ht="15.75" customHeight="1" x14ac:dyDescent="0.25">
      <c r="D169" s="62"/>
      <c r="G169" s="62"/>
      <c r="H169" s="62"/>
      <c r="I169" s="62"/>
      <c r="L169" s="62"/>
    </row>
    <row r="170" spans="4:12" ht="15.75" customHeight="1" x14ac:dyDescent="0.25">
      <c r="D170" s="62"/>
      <c r="G170" s="62"/>
      <c r="H170" s="62"/>
      <c r="I170" s="62"/>
      <c r="L170" s="62"/>
    </row>
    <row r="171" spans="4:12" ht="15.75" customHeight="1" x14ac:dyDescent="0.25">
      <c r="D171" s="62"/>
      <c r="G171" s="62"/>
      <c r="H171" s="62"/>
      <c r="I171" s="62"/>
      <c r="L171" s="62"/>
    </row>
    <row r="172" spans="4:12" ht="15.75" customHeight="1" x14ac:dyDescent="0.25">
      <c r="D172" s="62"/>
      <c r="G172" s="62"/>
      <c r="H172" s="62"/>
      <c r="I172" s="62"/>
      <c r="L172" s="62"/>
    </row>
    <row r="173" spans="4:12" ht="15.75" customHeight="1" x14ac:dyDescent="0.25">
      <c r="D173" s="62"/>
      <c r="G173" s="62"/>
      <c r="H173" s="62"/>
      <c r="I173" s="62"/>
      <c r="L173" s="62"/>
    </row>
    <row r="174" spans="4:12" ht="15.75" customHeight="1" x14ac:dyDescent="0.25">
      <c r="D174" s="62"/>
      <c r="G174" s="62"/>
      <c r="H174" s="62"/>
      <c r="I174" s="62"/>
      <c r="L174" s="62"/>
    </row>
    <row r="175" spans="4:12" ht="15.75" customHeight="1" x14ac:dyDescent="0.25">
      <c r="D175" s="62"/>
      <c r="G175" s="62"/>
      <c r="H175" s="62"/>
      <c r="I175" s="62"/>
      <c r="L175" s="62"/>
    </row>
    <row r="176" spans="4:12" ht="15.75" customHeight="1" x14ac:dyDescent="0.25">
      <c r="D176" s="62"/>
      <c r="G176" s="62"/>
      <c r="H176" s="62"/>
      <c r="I176" s="62"/>
      <c r="L176" s="62"/>
    </row>
    <row r="177" spans="4:12" ht="15.75" customHeight="1" x14ac:dyDescent="0.25">
      <c r="D177" s="62"/>
      <c r="G177" s="62"/>
      <c r="H177" s="62"/>
      <c r="I177" s="62"/>
      <c r="L177" s="62"/>
    </row>
    <row r="178" spans="4:12" ht="15.75" customHeight="1" x14ac:dyDescent="0.25">
      <c r="D178" s="62"/>
      <c r="G178" s="62"/>
      <c r="H178" s="62"/>
      <c r="I178" s="62"/>
      <c r="L178" s="62"/>
    </row>
    <row r="179" spans="4:12" ht="15.75" customHeight="1" x14ac:dyDescent="0.25">
      <c r="D179" s="62"/>
      <c r="G179" s="62"/>
      <c r="H179" s="62"/>
      <c r="I179" s="62"/>
      <c r="L179" s="62"/>
    </row>
    <row r="180" spans="4:12" ht="15.75" customHeight="1" x14ac:dyDescent="0.25">
      <c r="D180" s="62"/>
      <c r="G180" s="62"/>
      <c r="H180" s="62"/>
      <c r="I180" s="62"/>
      <c r="L180" s="62"/>
    </row>
    <row r="181" spans="4:12" ht="15.75" customHeight="1" x14ac:dyDescent="0.25">
      <c r="D181" s="62"/>
      <c r="G181" s="62"/>
      <c r="H181" s="62"/>
      <c r="I181" s="62"/>
      <c r="L181" s="62"/>
    </row>
    <row r="182" spans="4:12" ht="15.75" customHeight="1" x14ac:dyDescent="0.25">
      <c r="D182" s="62"/>
      <c r="G182" s="62"/>
      <c r="H182" s="62"/>
      <c r="I182" s="62"/>
      <c r="L182" s="62"/>
    </row>
    <row r="183" spans="4:12" ht="15.75" customHeight="1" x14ac:dyDescent="0.25">
      <c r="D183" s="62"/>
      <c r="G183" s="62"/>
      <c r="H183" s="62"/>
      <c r="I183" s="62"/>
      <c r="L183" s="62"/>
    </row>
    <row r="184" spans="4:12" ht="15.75" customHeight="1" x14ac:dyDescent="0.25">
      <c r="D184" s="62"/>
      <c r="G184" s="62"/>
      <c r="H184" s="62"/>
      <c r="I184" s="62"/>
      <c r="L184" s="62"/>
    </row>
    <row r="185" spans="4:12" ht="15.75" customHeight="1" x14ac:dyDescent="0.25">
      <c r="D185" s="62"/>
      <c r="G185" s="62"/>
      <c r="H185" s="62"/>
      <c r="I185" s="62"/>
      <c r="L185" s="62"/>
    </row>
    <row r="186" spans="4:12" ht="15.75" customHeight="1" x14ac:dyDescent="0.25">
      <c r="D186" s="62"/>
      <c r="G186" s="62"/>
      <c r="H186" s="62"/>
      <c r="I186" s="62"/>
      <c r="L186" s="62"/>
    </row>
    <row r="187" spans="4:12" ht="15.75" customHeight="1" x14ac:dyDescent="0.25">
      <c r="D187" s="62"/>
      <c r="G187" s="62"/>
      <c r="H187" s="62"/>
      <c r="I187" s="62"/>
      <c r="L187" s="62"/>
    </row>
    <row r="188" spans="4:12" ht="15.75" customHeight="1" x14ac:dyDescent="0.25">
      <c r="D188" s="62"/>
      <c r="G188" s="62"/>
      <c r="H188" s="62"/>
      <c r="I188" s="62"/>
      <c r="L188" s="62"/>
    </row>
    <row r="189" spans="4:12" ht="15.75" customHeight="1" x14ac:dyDescent="0.25">
      <c r="D189" s="62"/>
      <c r="G189" s="62"/>
      <c r="H189" s="62"/>
      <c r="I189" s="62"/>
      <c r="L189" s="62"/>
    </row>
    <row r="190" spans="4:12" ht="15.75" customHeight="1" x14ac:dyDescent="0.25">
      <c r="D190" s="62"/>
      <c r="G190" s="62"/>
      <c r="H190" s="62"/>
      <c r="I190" s="62"/>
      <c r="L190" s="62"/>
    </row>
    <row r="191" spans="4:12" ht="15.75" customHeight="1" x14ac:dyDescent="0.25">
      <c r="D191" s="62"/>
      <c r="G191" s="62"/>
      <c r="H191" s="62"/>
      <c r="I191" s="62"/>
      <c r="L191" s="62"/>
    </row>
    <row r="192" spans="4:12" ht="15.75" customHeight="1" x14ac:dyDescent="0.25">
      <c r="D192" s="62"/>
      <c r="G192" s="62"/>
      <c r="H192" s="62"/>
      <c r="I192" s="62"/>
      <c r="L192" s="62"/>
    </row>
    <row r="193" spans="4:12" ht="15.75" customHeight="1" x14ac:dyDescent="0.25">
      <c r="D193" s="62"/>
      <c r="G193" s="62"/>
      <c r="H193" s="62"/>
      <c r="I193" s="62"/>
      <c r="L193" s="62"/>
    </row>
    <row r="194" spans="4:12" ht="15.75" customHeight="1" x14ac:dyDescent="0.25">
      <c r="D194" s="62"/>
      <c r="G194" s="62"/>
      <c r="H194" s="62"/>
      <c r="I194" s="62"/>
      <c r="L194" s="62"/>
    </row>
    <row r="195" spans="4:12" ht="15.75" customHeight="1" x14ac:dyDescent="0.25">
      <c r="D195" s="62"/>
      <c r="G195" s="62"/>
      <c r="H195" s="62"/>
      <c r="I195" s="62"/>
      <c r="L195" s="62"/>
    </row>
    <row r="196" spans="4:12" ht="15.75" customHeight="1" x14ac:dyDescent="0.25">
      <c r="D196" s="62"/>
      <c r="G196" s="62"/>
      <c r="H196" s="62"/>
      <c r="I196" s="62"/>
      <c r="L196" s="62"/>
    </row>
    <row r="197" spans="4:12" ht="15.75" customHeight="1" x14ac:dyDescent="0.25">
      <c r="D197" s="62"/>
      <c r="G197" s="62"/>
      <c r="H197" s="62"/>
      <c r="I197" s="62"/>
      <c r="L197" s="62"/>
    </row>
    <row r="198" spans="4:12" ht="15.75" customHeight="1" x14ac:dyDescent="0.25">
      <c r="D198" s="62"/>
      <c r="G198" s="62"/>
      <c r="H198" s="62"/>
      <c r="I198" s="62"/>
      <c r="L198" s="62"/>
    </row>
    <row r="199" spans="4:12" ht="15.75" customHeight="1" x14ac:dyDescent="0.25">
      <c r="D199" s="62"/>
      <c r="G199" s="62"/>
      <c r="H199" s="62"/>
      <c r="I199" s="62"/>
      <c r="L199" s="62"/>
    </row>
    <row r="200" spans="4:12" ht="15.75" customHeight="1" x14ac:dyDescent="0.25">
      <c r="D200" s="62"/>
      <c r="G200" s="62"/>
      <c r="H200" s="62"/>
      <c r="I200" s="62"/>
      <c r="L200" s="62"/>
    </row>
    <row r="201" spans="4:12" ht="15.75" customHeight="1" x14ac:dyDescent="0.25">
      <c r="D201" s="62"/>
      <c r="G201" s="62"/>
      <c r="H201" s="62"/>
      <c r="I201" s="62"/>
      <c r="L201" s="62"/>
    </row>
    <row r="202" spans="4:12" ht="15.75" customHeight="1" x14ac:dyDescent="0.25">
      <c r="D202" s="62"/>
      <c r="G202" s="62"/>
      <c r="H202" s="62"/>
      <c r="I202" s="62"/>
      <c r="L202" s="62"/>
    </row>
    <row r="203" spans="4:12" ht="15.75" customHeight="1" x14ac:dyDescent="0.25">
      <c r="D203" s="62"/>
      <c r="G203" s="62"/>
      <c r="H203" s="62"/>
      <c r="I203" s="62"/>
      <c r="L203" s="62"/>
    </row>
    <row r="204" spans="4:12" ht="15.75" customHeight="1" x14ac:dyDescent="0.25">
      <c r="D204" s="62"/>
      <c r="G204" s="62"/>
      <c r="H204" s="62"/>
      <c r="I204" s="62"/>
      <c r="L204" s="62"/>
    </row>
    <row r="205" spans="4:12" ht="15.75" customHeight="1" x14ac:dyDescent="0.25">
      <c r="D205" s="62"/>
      <c r="G205" s="62"/>
      <c r="H205" s="62"/>
      <c r="I205" s="62"/>
      <c r="L205" s="62"/>
    </row>
    <row r="206" spans="4:12" ht="15.75" customHeight="1" x14ac:dyDescent="0.25">
      <c r="D206" s="62"/>
      <c r="G206" s="62"/>
      <c r="H206" s="62"/>
      <c r="I206" s="62"/>
      <c r="L206" s="62"/>
    </row>
    <row r="207" spans="4:12" ht="15.75" customHeight="1" x14ac:dyDescent="0.25">
      <c r="D207" s="62"/>
      <c r="G207" s="62"/>
      <c r="H207" s="62"/>
      <c r="I207" s="62"/>
      <c r="L207" s="62"/>
    </row>
    <row r="208" spans="4:12" ht="15.75" customHeight="1" x14ac:dyDescent="0.25">
      <c r="D208" s="62"/>
      <c r="G208" s="62"/>
      <c r="H208" s="62"/>
      <c r="I208" s="62"/>
      <c r="L208" s="62"/>
    </row>
    <row r="209" spans="4:12" ht="15.75" customHeight="1" x14ac:dyDescent="0.25">
      <c r="D209" s="62"/>
      <c r="G209" s="62"/>
      <c r="H209" s="62"/>
      <c r="I209" s="62"/>
      <c r="L209" s="62"/>
    </row>
    <row r="210" spans="4:12" ht="15.75" customHeight="1" x14ac:dyDescent="0.25">
      <c r="D210" s="62"/>
      <c r="G210" s="62"/>
      <c r="H210" s="62"/>
      <c r="I210" s="62"/>
      <c r="L210" s="62"/>
    </row>
    <row r="211" spans="4:12" ht="15.75" customHeight="1" x14ac:dyDescent="0.25">
      <c r="D211" s="62"/>
      <c r="G211" s="62"/>
      <c r="H211" s="62"/>
      <c r="I211" s="62"/>
      <c r="L211" s="62"/>
    </row>
    <row r="212" spans="4:12" ht="15.75" customHeight="1" x14ac:dyDescent="0.25">
      <c r="D212" s="62"/>
      <c r="G212" s="62"/>
      <c r="H212" s="62"/>
      <c r="I212" s="62"/>
      <c r="L212" s="62"/>
    </row>
    <row r="213" spans="4:12" ht="15.75" customHeight="1" x14ac:dyDescent="0.25">
      <c r="D213" s="62"/>
      <c r="G213" s="62"/>
      <c r="H213" s="62"/>
      <c r="I213" s="62"/>
      <c r="L213" s="62"/>
    </row>
    <row r="214" spans="4:12" ht="15.75" customHeight="1" x14ac:dyDescent="0.25">
      <c r="D214" s="62"/>
      <c r="G214" s="62"/>
      <c r="H214" s="62"/>
      <c r="I214" s="62"/>
      <c r="L214" s="62"/>
    </row>
    <row r="215" spans="4:12" ht="15.75" customHeight="1" x14ac:dyDescent="0.25">
      <c r="D215" s="62"/>
      <c r="G215" s="62"/>
      <c r="H215" s="62"/>
      <c r="I215" s="62"/>
      <c r="L215" s="62"/>
    </row>
    <row r="216" spans="4:12" ht="15.75" customHeight="1" x14ac:dyDescent="0.25">
      <c r="D216" s="62"/>
      <c r="G216" s="62"/>
      <c r="H216" s="62"/>
      <c r="I216" s="62"/>
      <c r="L216" s="62"/>
    </row>
    <row r="217" spans="4:12" ht="15.75" customHeight="1" x14ac:dyDescent="0.25">
      <c r="D217" s="62"/>
      <c r="G217" s="62"/>
      <c r="H217" s="62"/>
      <c r="I217" s="62"/>
      <c r="L217" s="62"/>
    </row>
    <row r="218" spans="4:12" ht="15.75" customHeight="1" x14ac:dyDescent="0.25">
      <c r="D218" s="62"/>
      <c r="G218" s="62"/>
      <c r="H218" s="62"/>
      <c r="I218" s="62"/>
      <c r="L218" s="62"/>
    </row>
    <row r="219" spans="4:12" ht="15.75" customHeight="1" x14ac:dyDescent="0.25">
      <c r="D219" s="62"/>
      <c r="G219" s="62"/>
      <c r="H219" s="62"/>
      <c r="I219" s="62"/>
      <c r="L219" s="62"/>
    </row>
    <row r="220" spans="4:12" ht="15.75" customHeight="1" x14ac:dyDescent="0.25">
      <c r="D220" s="62"/>
      <c r="G220" s="62"/>
      <c r="H220" s="62"/>
      <c r="I220" s="62"/>
      <c r="L220" s="62"/>
    </row>
    <row r="221" spans="4:12" ht="15.75" customHeight="1" x14ac:dyDescent="0.25">
      <c r="D221" s="62"/>
      <c r="G221" s="62"/>
      <c r="H221" s="62"/>
      <c r="I221" s="62"/>
      <c r="L221" s="62"/>
    </row>
    <row r="222" spans="4:12" ht="15.75" customHeight="1" x14ac:dyDescent="0.25">
      <c r="D222" s="62"/>
      <c r="G222" s="62"/>
      <c r="H222" s="62"/>
      <c r="I222" s="62"/>
      <c r="L222" s="62"/>
    </row>
    <row r="223" spans="4:12" ht="15.75" customHeight="1" x14ac:dyDescent="0.25">
      <c r="D223" s="62"/>
      <c r="G223" s="62"/>
      <c r="H223" s="62"/>
      <c r="I223" s="62"/>
      <c r="L223" s="62"/>
    </row>
    <row r="224" spans="4:12" ht="15.75" customHeight="1" x14ac:dyDescent="0.25">
      <c r="D224" s="62"/>
      <c r="G224" s="62"/>
      <c r="H224" s="62"/>
      <c r="I224" s="62"/>
      <c r="L224" s="62"/>
    </row>
    <row r="225" spans="4:12" ht="15.75" customHeight="1" x14ac:dyDescent="0.25">
      <c r="D225" s="62"/>
      <c r="G225" s="62"/>
      <c r="H225" s="62"/>
      <c r="I225" s="62"/>
      <c r="L225" s="62"/>
    </row>
    <row r="226" spans="4:12" ht="15.75" customHeight="1" x14ac:dyDescent="0.25">
      <c r="D226" s="62"/>
      <c r="G226" s="62"/>
      <c r="H226" s="62"/>
      <c r="I226" s="62"/>
      <c r="L226" s="62"/>
    </row>
    <row r="227" spans="4:12" ht="15.75" customHeight="1" x14ac:dyDescent="0.25">
      <c r="D227" s="62"/>
      <c r="G227" s="62"/>
      <c r="H227" s="62"/>
      <c r="I227" s="62"/>
      <c r="L227" s="62"/>
    </row>
    <row r="228" spans="4:12" ht="15.75" customHeight="1" x14ac:dyDescent="0.25">
      <c r="D228" s="62"/>
      <c r="G228" s="62"/>
      <c r="H228" s="62"/>
      <c r="I228" s="62"/>
      <c r="L228" s="62"/>
    </row>
    <row r="229" spans="4:12" ht="15.75" customHeight="1" x14ac:dyDescent="0.25">
      <c r="D229" s="62"/>
      <c r="G229" s="62"/>
      <c r="H229" s="62"/>
      <c r="I229" s="62"/>
      <c r="L229" s="62"/>
    </row>
    <row r="230" spans="4:12" ht="15.75" customHeight="1" x14ac:dyDescent="0.25">
      <c r="D230" s="62"/>
      <c r="G230" s="62"/>
      <c r="H230" s="62"/>
      <c r="I230" s="62"/>
      <c r="L230" s="62"/>
    </row>
    <row r="231" spans="4:12" ht="15.75" customHeight="1" x14ac:dyDescent="0.25">
      <c r="D231" s="62"/>
      <c r="G231" s="62"/>
      <c r="H231" s="62"/>
      <c r="I231" s="62"/>
      <c r="L231" s="62"/>
    </row>
    <row r="232" spans="4:12" ht="15.75" customHeight="1" x14ac:dyDescent="0.25">
      <c r="D232" s="62"/>
      <c r="G232" s="62"/>
      <c r="H232" s="62"/>
      <c r="I232" s="62"/>
      <c r="L232" s="62"/>
    </row>
    <row r="233" spans="4:12" ht="15.75" customHeight="1" x14ac:dyDescent="0.25">
      <c r="D233" s="62"/>
      <c r="G233" s="62"/>
      <c r="H233" s="62"/>
      <c r="I233" s="62"/>
      <c r="L233" s="62"/>
    </row>
    <row r="234" spans="4:12" ht="15.75" customHeight="1" x14ac:dyDescent="0.25">
      <c r="D234" s="62"/>
      <c r="G234" s="62"/>
      <c r="H234" s="62"/>
      <c r="I234" s="62"/>
      <c r="L234" s="62"/>
    </row>
    <row r="235" spans="4:12" ht="15.75" customHeight="1" x14ac:dyDescent="0.25">
      <c r="D235" s="62"/>
      <c r="G235" s="62"/>
      <c r="H235" s="62"/>
      <c r="I235" s="62"/>
      <c r="L235" s="62"/>
    </row>
    <row r="236" spans="4:12" ht="15.75" customHeight="1" x14ac:dyDescent="0.25">
      <c r="D236" s="62"/>
      <c r="G236" s="62"/>
      <c r="H236" s="62"/>
      <c r="I236" s="62"/>
      <c r="L236" s="62"/>
    </row>
    <row r="237" spans="4:12" ht="15.75" customHeight="1" x14ac:dyDescent="0.25">
      <c r="D237" s="62"/>
      <c r="G237" s="62"/>
      <c r="H237" s="62"/>
      <c r="I237" s="62"/>
      <c r="L237" s="62"/>
    </row>
    <row r="238" spans="4:12" ht="15.75" customHeight="1" x14ac:dyDescent="0.25">
      <c r="D238" s="62"/>
      <c r="G238" s="62"/>
      <c r="H238" s="62"/>
      <c r="I238" s="62"/>
      <c r="L238" s="62"/>
    </row>
    <row r="239" spans="4:12" ht="15.75" customHeight="1" x14ac:dyDescent="0.25">
      <c r="D239" s="62"/>
      <c r="G239" s="62"/>
      <c r="H239" s="62"/>
      <c r="I239" s="62"/>
      <c r="L239" s="62"/>
    </row>
    <row r="240" spans="4:12" ht="15.75" customHeight="1" x14ac:dyDescent="0.25">
      <c r="D240" s="62"/>
      <c r="G240" s="62"/>
      <c r="H240" s="62"/>
      <c r="I240" s="62"/>
      <c r="L240" s="62"/>
    </row>
    <row r="241" spans="4:12" ht="15.75" customHeight="1" x14ac:dyDescent="0.25">
      <c r="D241" s="62"/>
      <c r="G241" s="62"/>
      <c r="H241" s="62"/>
      <c r="I241" s="62"/>
      <c r="L241" s="62"/>
    </row>
    <row r="242" spans="4:12" ht="15.75" customHeight="1" x14ac:dyDescent="0.25">
      <c r="D242" s="62"/>
      <c r="G242" s="62"/>
      <c r="H242" s="62"/>
      <c r="I242" s="62"/>
      <c r="L242" s="62"/>
    </row>
    <row r="243" spans="4:12" ht="15.75" customHeight="1" x14ac:dyDescent="0.25">
      <c r="D243" s="62"/>
      <c r="G243" s="62"/>
      <c r="H243" s="62"/>
      <c r="I243" s="62"/>
      <c r="L243" s="62"/>
    </row>
    <row r="244" spans="4:12" ht="15.75" customHeight="1" x14ac:dyDescent="0.25"/>
    <row r="245" spans="4:12" ht="15.75" customHeight="1" x14ac:dyDescent="0.25"/>
    <row r="246" spans="4:12" ht="15.75" customHeight="1" x14ac:dyDescent="0.25"/>
    <row r="247" spans="4:12" ht="15.75" customHeight="1" x14ac:dyDescent="0.25"/>
    <row r="248" spans="4:12" ht="15.75" customHeight="1" x14ac:dyDescent="0.25"/>
    <row r="249" spans="4:12" ht="15.75" customHeight="1" x14ac:dyDescent="0.25"/>
    <row r="250" spans="4:12" ht="15.75" customHeight="1" x14ac:dyDescent="0.25"/>
    <row r="251" spans="4:12" ht="15.75" customHeight="1" x14ac:dyDescent="0.25"/>
    <row r="252" spans="4:12" ht="15.75" customHeight="1" x14ac:dyDescent="0.25"/>
    <row r="253" spans="4:12" ht="15.75" customHeight="1" x14ac:dyDescent="0.25"/>
    <row r="254" spans="4:12" ht="15.75" customHeight="1" x14ac:dyDescent="0.25"/>
    <row r="255" spans="4:12" ht="15.75" customHeight="1" x14ac:dyDescent="0.25"/>
    <row r="256" spans="4:12"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8">
    <mergeCell ref="C43:H43"/>
    <mergeCell ref="E18:F18"/>
    <mergeCell ref="J18:K18"/>
    <mergeCell ref="B20:C20"/>
    <mergeCell ref="B25:C25"/>
    <mergeCell ref="E26:F26"/>
    <mergeCell ref="C38:H38"/>
    <mergeCell ref="C39:H39"/>
    <mergeCell ref="B14:C14"/>
    <mergeCell ref="B17:C17"/>
    <mergeCell ref="C40:H40"/>
    <mergeCell ref="C41:H41"/>
    <mergeCell ref="C42:H42"/>
    <mergeCell ref="B1:C1"/>
    <mergeCell ref="E1:F1"/>
    <mergeCell ref="J1:K1"/>
    <mergeCell ref="B3:C3"/>
    <mergeCell ref="B9:C9"/>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MAO Calculator</vt:lpstr>
      <vt:lpstr>Rehab Estimator</vt:lpstr>
      <vt:lpstr>Scenarios</vt:lpstr>
      <vt:lpstr>ARV</vt:lpstr>
      <vt:lpstr>ARV_Cutoff1</vt:lpstr>
      <vt:lpstr>ARV_Cutoff2</vt:lpstr>
      <vt:lpstr>Closing_Costs_Pct</vt:lpstr>
      <vt:lpstr>Desired_Profit</vt:lpstr>
      <vt:lpstr>Living_SF</vt:lpstr>
      <vt:lpstr>Repairs_A</vt:lpstr>
      <vt:lpstr>Repairs_B</vt:lpstr>
      <vt:lpstr>Repairs_C</vt:lpstr>
      <vt:lpstr>Stories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adam@vedomicapital.com</cp:lastModifiedBy>
  <dcterms:created xsi:type="dcterms:W3CDTF">2025-09-05T20:52:29Z</dcterms:created>
  <dcterms:modified xsi:type="dcterms:W3CDTF">2025-09-05T20:52:29Z</dcterms:modified>
</cp:coreProperties>
</file>