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EVERYTHING\Properties\property pix\Active\3210 Alberta St (Apartments+)\"/>
    </mc:Choice>
  </mc:AlternateContent>
  <xr:revisionPtr revIDLastSave="0" documentId="13_ncr:1_{19D6198D-36BC-4E30-9B72-3ED3AF7B3993}" xr6:coauthVersionLast="47" xr6:coauthVersionMax="47" xr10:uidLastSave="{00000000-0000-0000-0000-000000000000}"/>
  <bookViews>
    <workbookView xWindow="47880" yWindow="-120" windowWidth="24240" windowHeight="13020" activeTab="3" xr2:uid="{38A591CC-279E-4EC5-819D-7B3ACA0E6252}"/>
  </bookViews>
  <sheets>
    <sheet name="2021_actual" sheetId="3" r:id="rId1"/>
    <sheet name="unit_rent-breakdown" sheetId="13" r:id="rId2"/>
    <sheet name="general_info" sheetId="10" r:id="rId3"/>
    <sheet name="2022+CAP" sheetId="12" r:id="rId4"/>
  </sheets>
  <definedNames>
    <definedName name="_xlnm.Print_Area" localSheetId="3">'2022+CAP'!$A$1:$K$9</definedName>
    <definedName name="_xlnm.Print_Area" localSheetId="2">general_info!$A$1:$I$21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2" l="1"/>
  <c r="B3" i="3"/>
  <c r="D7" i="12"/>
  <c r="J7" i="3"/>
  <c r="H5" i="3"/>
  <c r="D7" i="3"/>
  <c r="E7" i="3"/>
  <c r="B4" i="3"/>
  <c r="C27" i="13"/>
  <c r="C24" i="13"/>
  <c r="C17" i="13"/>
  <c r="D20" i="13"/>
  <c r="D21" i="13"/>
  <c r="D22" i="13"/>
  <c r="D19" i="13"/>
  <c r="D6" i="13"/>
  <c r="D7" i="13"/>
  <c r="D8" i="13"/>
  <c r="D9" i="13"/>
  <c r="D10" i="13"/>
  <c r="D11" i="13"/>
  <c r="D12" i="13"/>
  <c r="D13" i="13"/>
  <c r="D14" i="13"/>
  <c r="D15" i="13"/>
  <c r="D5" i="13"/>
  <c r="B5" i="3"/>
  <c r="G7" i="12" l="1"/>
  <c r="H7" i="12"/>
  <c r="D1" i="13"/>
  <c r="D17" i="13"/>
  <c r="D24" i="13"/>
  <c r="D30" i="13"/>
  <c r="D27" i="13"/>
  <c r="D20" i="10"/>
  <c r="D18" i="10"/>
  <c r="G7" i="3"/>
  <c r="K7" i="3"/>
  <c r="B7" i="3"/>
  <c r="D31" i="13" l="1"/>
  <c r="D2" i="13"/>
  <c r="F19" i="10"/>
  <c r="B8" i="3"/>
</calcChain>
</file>

<file path=xl/sharedStrings.xml><?xml version="1.0" encoding="utf-8"?>
<sst xmlns="http://schemas.openxmlformats.org/spreadsheetml/2006/main" count="99" uniqueCount="86">
  <si>
    <t>rent/month</t>
  </si>
  <si>
    <t>TTL rent rec'd</t>
  </si>
  <si>
    <t>building</t>
  </si>
  <si>
    <t>insurance</t>
  </si>
  <si>
    <t>taxes</t>
  </si>
  <si>
    <t>utilities</t>
  </si>
  <si>
    <t>total_in:</t>
  </si>
  <si>
    <t>total_out:</t>
  </si>
  <si>
    <t>NOI:</t>
  </si>
  <si>
    <t>units</t>
  </si>
  <si>
    <t>#1</t>
  </si>
  <si>
    <t>#2</t>
  </si>
  <si>
    <t>#3</t>
  </si>
  <si>
    <t>#A</t>
  </si>
  <si>
    <t>#B</t>
  </si>
  <si>
    <t>#C</t>
  </si>
  <si>
    <t>#D</t>
  </si>
  <si>
    <t>units total</t>
  </si>
  <si>
    <t>units rented</t>
  </si>
  <si>
    <t>tenant-pd. utilities</t>
  </si>
  <si>
    <t>monthly expenses</t>
  </si>
  <si>
    <t>vacancy</t>
  </si>
  <si>
    <t>unit_breakdown</t>
  </si>
  <si>
    <t>electric</t>
  </si>
  <si>
    <t>unit_total:</t>
  </si>
  <si>
    <t>unit.occ%
2021</t>
  </si>
  <si>
    <t>unit_total_rented:</t>
  </si>
  <si>
    <t>sales price</t>
  </si>
  <si>
    <t>TTLs:</t>
  </si>
  <si>
    <t>2022 est. NOI</t>
  </si>
  <si>
    <t>2022 est. CAP</t>
  </si>
  <si>
    <t>house-pd. utilities</t>
  </si>
  <si>
    <t>(11) 1BRs</t>
  </si>
  <si>
    <t>(2) double-garage units on house electric</t>
  </si>
  <si>
    <t>(1) coin-op laundry room with 4 machines</t>
  </si>
  <si>
    <t>3-story block building with brick veneer; concrete floors with steel-bar joists</t>
  </si>
  <si>
    <r>
      <rPr>
        <i/>
        <sz val="10.5"/>
        <color rgb="FFFF0000"/>
        <rFont val="Nunito"/>
      </rPr>
      <t>*</t>
    </r>
    <r>
      <rPr>
        <sz val="11"/>
        <color theme="1"/>
        <rFont val="Nunito"/>
      </rPr>
      <t>electric (10/11)</t>
    </r>
  </si>
  <si>
    <t>11-unit apartment building + (2) 2-unit garage structures</t>
  </si>
  <si>
    <t>2 double-garage structures</t>
  </si>
  <si>
    <t>11 RESIDENTIAL UNITS</t>
  </si>
  <si>
    <t>4 GARAGE UNITS</t>
  </si>
  <si>
    <r>
      <t xml:space="preserve">(10) 1-bedroom apts. with separate electric, no gas + </t>
    </r>
    <r>
      <rPr>
        <b/>
        <sz val="10.5"/>
        <rFont val="Bahnschrift Light"/>
        <family val="2"/>
      </rPr>
      <t>*</t>
    </r>
    <r>
      <rPr>
        <b/>
        <sz val="12"/>
        <rFont val="Bahnschrift Light"/>
        <family val="2"/>
      </rPr>
      <t>(1) 1-BR apt. on house utilities</t>
    </r>
  </si>
  <si>
    <t>garages</t>
  </si>
  <si>
    <t>main</t>
  </si>
  <si>
    <t>garage B</t>
  </si>
  <si>
    <t>garage A</t>
  </si>
  <si>
    <t>#4</t>
  </si>
  <si>
    <t>#7</t>
  </si>
  <si>
    <t>#6</t>
  </si>
  <si>
    <t>#5</t>
  </si>
  <si>
    <t>#8</t>
  </si>
  <si>
    <t>#9</t>
  </si>
  <si>
    <t>#10</t>
  </si>
  <si>
    <t>#11</t>
  </si>
  <si>
    <t>laundry</t>
  </si>
  <si>
    <t>TTLs/YEAR</t>
  </si>
  <si>
    <t>TTLs/MONTH</t>
  </si>
  <si>
    <t>room</t>
  </si>
  <si>
    <t>total/year</t>
  </si>
  <si>
    <t>TTL/YEAR</t>
  </si>
  <si>
    <t>TTL/MONTH</t>
  </si>
  <si>
    <t>TOTAL/MONTH - ALL SOURCES</t>
  </si>
  <si>
    <t>TOTAL/YEAR - ALL SOURCES</t>
  </si>
  <si>
    <t>ttl/month - ALL - gross</t>
  </si>
  <si>
    <t>ttl/year - ALL - gross</t>
  </si>
  <si>
    <r>
      <t>laundry</t>
    </r>
    <r>
      <rPr>
        <i/>
        <sz val="10"/>
        <color rgb="FF494A4A"/>
        <rFont val="Nunito"/>
      </rPr>
      <t xml:space="preserve"> </t>
    </r>
    <r>
      <rPr>
        <i/>
        <sz val="8"/>
        <color rgb="FF494A4A"/>
        <rFont val="Nunito"/>
      </rPr>
      <t>avg.</t>
    </r>
  </si>
  <si>
    <t>Munhall - 15120-</t>
  </si>
  <si>
    <t>~5%</t>
  </si>
  <si>
    <t>expenses - combined</t>
  </si>
  <si>
    <t>prop.mgt.</t>
  </si>
  <si>
    <t>maintenance/mgt.</t>
  </si>
  <si>
    <t>gen. maint.</t>
  </si>
  <si>
    <t>cleaning/lawn</t>
  </si>
  <si>
    <t>lawn</t>
  </si>
  <si>
    <t>hallways</t>
  </si>
  <si>
    <t>water&gt;</t>
  </si>
  <si>
    <t>elec.&gt;</t>
  </si>
  <si>
    <t>sewer+trash&gt;</t>
  </si>
  <si>
    <t>gas&gt;</t>
  </si>
  <si>
    <t>materials</t>
  </si>
  <si>
    <t>apt. #11</t>
  </si>
  <si>
    <r>
      <rPr>
        <b/>
        <i/>
        <sz val="10"/>
        <rFont val="Nunito"/>
      </rPr>
      <t>est. rent/month</t>
    </r>
    <r>
      <rPr>
        <b/>
        <i/>
        <sz val="8"/>
        <rFont val="Nunito"/>
      </rPr>
      <t xml:space="preserve">
</t>
    </r>
    <r>
      <rPr>
        <b/>
        <i/>
        <sz val="7"/>
        <rFont val="Nunito"/>
      </rPr>
      <t>@2.25% vacancy
+ mkt. %</t>
    </r>
  </si>
  <si>
    <t>2023 est. ROI</t>
  </si>
  <si>
    <t>monthly expenses
inc. rest of updates</t>
  </si>
  <si>
    <r>
      <t>est. rent/month</t>
    </r>
    <r>
      <rPr>
        <b/>
        <i/>
        <sz val="8"/>
        <color theme="1"/>
        <rFont val="Nunito"/>
      </rPr>
      <t xml:space="preserve">
</t>
    </r>
    <r>
      <rPr>
        <b/>
        <i/>
        <sz val="7"/>
        <color theme="1"/>
        <rFont val="Nunito"/>
      </rPr>
      <t>@2.25% vacancy
@avg. $800 - all updated</t>
    </r>
  </si>
  <si>
    <t>2022 est. ROI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</si>
</sst>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&quot;$&quot;#,##0.00"/>
    <numFmt numFmtId="166" formatCode="0.0%"/>
  </numFmts>
  <fonts count="91">
    <font>
      <sz val="11"/>
      <color theme="1"/>
      <name val="Calibri"/>
      <family val="2"/>
      <scheme val="minor"/>
    </font>
    <font>
      <sz val="10"/>
      <color rgb="FF494A4A"/>
      <name val="Nunito"/>
    </font>
    <font>
      <b/>
      <sz val="10"/>
      <color rgb="FF494A4A"/>
      <name val="Nunito"/>
    </font>
    <font>
      <b/>
      <sz val="15"/>
      <color rgb="FF494A4A"/>
      <name val="Nunito"/>
    </font>
    <font>
      <i/>
      <sz val="10"/>
      <color rgb="FF494A4A"/>
      <name val="Nunito"/>
    </font>
    <font>
      <b/>
      <i/>
      <sz val="10"/>
      <color rgb="FF494A4A"/>
      <name val="Nunito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494A4A"/>
      <name val="Nunito"/>
    </font>
    <font>
      <i/>
      <sz val="10"/>
      <name val="Nunito"/>
    </font>
    <font>
      <sz val="10"/>
      <name val="Nunito"/>
    </font>
    <font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i/>
      <sz val="10"/>
      <color theme="2" tint="-0.249977111117893"/>
      <name val="Nunito"/>
    </font>
    <font>
      <sz val="10"/>
      <color theme="2" tint="-0.249977111117893"/>
      <name val="Nunito"/>
    </font>
    <font>
      <i/>
      <sz val="11"/>
      <color theme="2" tint="-0.249977111117893"/>
      <name val="Calibri"/>
      <family val="2"/>
      <scheme val="minor"/>
    </font>
    <font>
      <i/>
      <sz val="13"/>
      <color rgb="FF494A4A"/>
      <name val="Nunito"/>
    </font>
    <font>
      <b/>
      <sz val="11"/>
      <color theme="5" tint="0.59999389629810485"/>
      <name val="Calibri"/>
      <family val="2"/>
      <scheme val="minor"/>
    </font>
    <font>
      <b/>
      <i/>
      <sz val="11"/>
      <color theme="5" tint="0.59999389629810485"/>
      <name val="Nunito"/>
    </font>
    <font>
      <sz val="8"/>
      <name val="Calibri"/>
      <family val="2"/>
      <scheme val="minor"/>
    </font>
    <font>
      <sz val="11"/>
      <color theme="1"/>
      <name val="Nunito"/>
    </font>
    <font>
      <i/>
      <sz val="10.5"/>
      <color theme="1"/>
      <name val="Nunito"/>
    </font>
    <font>
      <b/>
      <sz val="10.5"/>
      <color theme="1"/>
      <name val="Nunito"/>
    </font>
    <font>
      <sz val="10.5"/>
      <color theme="1"/>
      <name val="Nunito"/>
    </font>
    <font>
      <i/>
      <sz val="12"/>
      <color theme="1"/>
      <name val="Nunito"/>
    </font>
    <font>
      <b/>
      <sz val="12"/>
      <color theme="1"/>
      <name val="Nunito"/>
    </font>
    <font>
      <b/>
      <i/>
      <sz val="12"/>
      <color theme="1"/>
      <name val="Nunito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Nunito"/>
    </font>
    <font>
      <i/>
      <sz val="8"/>
      <color theme="1"/>
      <name val="Nunito"/>
    </font>
    <font>
      <sz val="10"/>
      <color theme="5" tint="0.39997558519241921"/>
      <name val="Nunito"/>
    </font>
    <font>
      <b/>
      <i/>
      <sz val="10"/>
      <name val="Nunito"/>
    </font>
    <font>
      <b/>
      <i/>
      <sz val="15.5"/>
      <color theme="5" tint="0.39997558519241921"/>
      <name val="Nunito"/>
    </font>
    <font>
      <b/>
      <i/>
      <sz val="10.5"/>
      <color theme="5" tint="0.39997558519241921"/>
      <name val="Nunito"/>
    </font>
    <font>
      <b/>
      <i/>
      <sz val="13"/>
      <color theme="0"/>
      <name val="Nunito"/>
    </font>
    <font>
      <b/>
      <sz val="13"/>
      <color theme="1"/>
      <name val="Nunito"/>
    </font>
    <font>
      <b/>
      <sz val="13"/>
      <color rgb="FF494A4A"/>
      <name val="Nunito"/>
    </font>
    <font>
      <b/>
      <sz val="8"/>
      <color rgb="FF494A4A"/>
      <name val="Nunito"/>
    </font>
    <font>
      <b/>
      <i/>
      <sz val="8"/>
      <name val="Nunito"/>
    </font>
    <font>
      <b/>
      <i/>
      <sz val="10"/>
      <color theme="5" tint="0.39997558519241921"/>
      <name val="Nunito"/>
    </font>
    <font>
      <b/>
      <sz val="10"/>
      <color theme="0"/>
      <name val="Nunito"/>
    </font>
    <font>
      <b/>
      <sz val="13"/>
      <color theme="0"/>
      <name val="Nunito"/>
    </font>
    <font>
      <sz val="11"/>
      <color theme="5" tint="0.39997558519241921"/>
      <name val="Calibri"/>
      <family val="2"/>
      <scheme val="minor"/>
    </font>
    <font>
      <b/>
      <i/>
      <sz val="15.5"/>
      <color theme="1"/>
      <name val="Nunito"/>
    </font>
    <font>
      <i/>
      <sz val="10.5"/>
      <color rgb="FFFF0000"/>
      <name val="Nunito"/>
    </font>
    <font>
      <b/>
      <sz val="13.5"/>
      <color theme="5" tint="-0.249977111117893"/>
      <name val="Nunito Black"/>
    </font>
    <font>
      <b/>
      <sz val="12"/>
      <color theme="1"/>
      <name val="Bahnschrift Light"/>
      <family val="2"/>
    </font>
    <font>
      <b/>
      <sz val="10.5"/>
      <color theme="1"/>
      <name val="Bahnschrift Light"/>
      <family val="2"/>
    </font>
    <font>
      <b/>
      <sz val="11"/>
      <color theme="1"/>
      <name val="Bahnschrift Light"/>
      <family val="2"/>
    </font>
    <font>
      <sz val="12"/>
      <color theme="5" tint="-0.499984740745262"/>
      <name val="Amasis MT Pro Black"/>
      <family val="1"/>
    </font>
    <font>
      <sz val="10.5"/>
      <color theme="5" tint="-0.499984740745262"/>
      <name val="Amasis MT Pro Black"/>
      <family val="1"/>
    </font>
    <font>
      <sz val="11"/>
      <color theme="5" tint="-0.499984740745262"/>
      <name val="Amasis MT Pro Black"/>
      <family val="1"/>
    </font>
    <font>
      <b/>
      <sz val="12"/>
      <name val="Bahnschrift Light"/>
      <family val="2"/>
    </font>
    <font>
      <b/>
      <sz val="10.5"/>
      <name val="Bahnschrift Light"/>
      <family val="2"/>
    </font>
    <font>
      <b/>
      <sz val="11"/>
      <name val="Bahnschrift Light"/>
      <family val="2"/>
    </font>
    <font>
      <b/>
      <i/>
      <sz val="21"/>
      <color rgb="FF494A4A"/>
      <name val="Nunito"/>
    </font>
    <font>
      <sz val="21"/>
      <color theme="1"/>
      <name val="Calibri"/>
      <family val="2"/>
      <scheme val="minor"/>
    </font>
    <font>
      <b/>
      <i/>
      <sz val="10"/>
      <color rgb="FF494A4A"/>
      <name val="Aharoni"/>
      <charset val="177"/>
    </font>
    <font>
      <i/>
      <sz val="7"/>
      <color theme="2" tint="-0.249977111117893"/>
      <name val="Aharoni"/>
      <charset val="177"/>
    </font>
    <font>
      <i/>
      <sz val="11"/>
      <color theme="2" tint="-0.249977111117893"/>
      <name val="Aharoni"/>
      <charset val="177"/>
    </font>
    <font>
      <b/>
      <i/>
      <sz val="10"/>
      <color rgb="FF494A4A"/>
      <name val="Bahnschrift"/>
      <family val="2"/>
    </font>
    <font>
      <b/>
      <i/>
      <sz val="15.5"/>
      <color rgb="FF494A4A"/>
      <name val="Bahnschrift"/>
      <family val="2"/>
    </font>
    <font>
      <b/>
      <i/>
      <sz val="12"/>
      <color rgb="FF494A4A"/>
      <name val="Bahnschrift"/>
      <family val="2"/>
    </font>
    <font>
      <sz val="12"/>
      <name val="Bahnschrift"/>
      <family val="2"/>
    </font>
    <font>
      <b/>
      <sz val="15.5"/>
      <name val="Bahnschrift"/>
      <family val="2"/>
    </font>
    <font>
      <b/>
      <sz val="13.5"/>
      <name val="Bahnschrift"/>
      <family val="2"/>
    </font>
    <font>
      <sz val="23"/>
      <color theme="1"/>
      <name val="Agency FB"/>
      <family val="2"/>
    </font>
    <font>
      <sz val="23"/>
      <name val="Calibri"/>
      <family val="2"/>
      <scheme val="minor"/>
    </font>
    <font>
      <b/>
      <i/>
      <sz val="23"/>
      <name val="Calibri"/>
      <family val="2"/>
      <scheme val="minor"/>
    </font>
    <font>
      <b/>
      <i/>
      <sz val="15"/>
      <color rgb="FF494A4A"/>
      <name val="Nunito"/>
    </font>
    <font>
      <sz val="23"/>
      <color theme="1"/>
      <name val="Calibri"/>
      <family val="2"/>
      <scheme val="minor"/>
    </font>
    <font>
      <i/>
      <sz val="8"/>
      <color rgb="FF494A4A"/>
      <name val="Nunito"/>
    </font>
    <font>
      <sz val="15.5"/>
      <color theme="2" tint="-0.249977111117893"/>
      <name val="Agency FB"/>
      <family val="2"/>
    </font>
    <font>
      <sz val="15.5"/>
      <color theme="1"/>
      <name val="Agency FB"/>
      <family val="2"/>
    </font>
    <font>
      <sz val="15.5"/>
      <name val="Agency FB"/>
      <family val="2"/>
    </font>
    <font>
      <b/>
      <i/>
      <sz val="15.5"/>
      <name val="Calibri"/>
      <family val="2"/>
      <scheme val="minor"/>
    </font>
    <font>
      <sz val="8"/>
      <color rgb="FF494A4A"/>
      <name val="Nunito"/>
    </font>
    <font>
      <b/>
      <i/>
      <sz val="8"/>
      <color rgb="FF494A4A"/>
      <name val="Nunito"/>
    </font>
    <font>
      <b/>
      <i/>
      <sz val="13.5"/>
      <color theme="9" tint="0.79998168889431442"/>
      <name val="Calibri"/>
      <family val="2"/>
      <scheme val="minor"/>
    </font>
    <font>
      <b/>
      <i/>
      <sz val="7"/>
      <name val="Nunito"/>
    </font>
    <font>
      <b/>
      <i/>
      <sz val="15"/>
      <color rgb="FFF4B083"/>
      <name val="Nunito"/>
    </font>
    <font>
      <b/>
      <i/>
      <sz val="10"/>
      <color rgb="FFF4B083"/>
      <name val="Nunito"/>
    </font>
    <font>
      <b/>
      <i/>
      <sz val="10"/>
      <color theme="1"/>
      <name val="Nunito"/>
    </font>
    <font>
      <b/>
      <i/>
      <sz val="8"/>
      <color theme="1"/>
      <name val="Nunito"/>
    </font>
    <font>
      <b/>
      <i/>
      <sz val="7"/>
      <color theme="1"/>
      <name val="Nunito"/>
    </font>
    <font>
      <b/>
      <sz val="10"/>
      <color rgb="FFFFFFFF"/>
      <name val="Nunito"/>
    </font>
    <font>
      <b/>
      <i/>
      <sz val="13"/>
      <color rgb="FFFFFFFF"/>
      <name val="Nunito"/>
    </font>
    <font>
      <b/>
      <sz val="13"/>
      <color rgb="FFFFFFFF"/>
      <name val="Nunito"/>
    </font>
  </fonts>
  <fills count="2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lightUp">
        <fgColor auto="1"/>
        <bgColor auto="1"/>
      </patternFill>
    </fill>
    <fill>
      <patternFill patternType="lightUp">
        <fgColor auto="1"/>
        <bgColor theme="5" tint="0.59999389629810485"/>
      </patternFill>
    </fill>
    <fill>
      <patternFill patternType="solid">
        <fgColor theme="5" tint="0.59999389629810485"/>
        <bgColor indexed="64"/>
      </patternFill>
    </fill>
    <fill>
      <patternFill patternType="lightUp">
        <fgColor auto="1"/>
        <bgColor theme="1"/>
      </patternFill>
    </fill>
    <fill>
      <patternFill patternType="darkTrellis">
        <fgColor theme="5" tint="-0.24994659260841701"/>
        <bgColor rgb="FFFFE7E7"/>
      </patternFill>
    </fill>
    <fill>
      <patternFill patternType="lightUp">
        <bgColor theme="5" tint="0.59999389629810485"/>
      </patternFill>
    </fill>
    <fill>
      <patternFill patternType="solid">
        <fgColor theme="5" tint="-0.499984740745262"/>
        <bgColor indexed="64"/>
      </patternFill>
    </fill>
    <fill>
      <patternFill patternType="lightUp">
        <bgColor rgb="FF92D050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4B08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theme="9" tint="-0.499984740745262"/>
      </right>
      <top style="thick">
        <color auto="1"/>
      </top>
      <bottom style="thick">
        <color rgb="FF92D050"/>
      </bottom>
      <diagonal/>
    </border>
    <border>
      <left style="thick">
        <color auto="1"/>
      </left>
      <right style="thick">
        <color theme="9" tint="-0.499984740745262"/>
      </right>
      <top style="thick">
        <color rgb="FF92D050"/>
      </top>
      <bottom style="thick">
        <color auto="1"/>
      </bottom>
      <diagonal/>
    </border>
    <border>
      <left style="thick">
        <color theme="9" tint="-0.499984740745262"/>
      </left>
      <right style="thick">
        <color rgb="FF00B050"/>
      </right>
      <top style="thick">
        <color auto="1"/>
      </top>
      <bottom style="thick">
        <color rgb="FF00B050"/>
      </bottom>
      <diagonal/>
    </border>
    <border>
      <left style="thick">
        <color rgb="FF00B050"/>
      </left>
      <right style="thick">
        <color rgb="FF00B050"/>
      </right>
      <top style="thick">
        <color auto="1"/>
      </top>
      <bottom style="thick">
        <color rgb="FF00B050"/>
      </bottom>
      <diagonal/>
    </border>
    <border>
      <left style="thick">
        <color rgb="FF00B050"/>
      </left>
      <right style="thick">
        <color auto="1"/>
      </right>
      <top style="thick">
        <color auto="1"/>
      </top>
      <bottom style="thick">
        <color rgb="FF00B050"/>
      </bottom>
      <diagonal/>
    </border>
    <border>
      <left style="thick">
        <color theme="9" tint="-0.499984740745262"/>
      </left>
      <right style="thick">
        <color rgb="FF00B050"/>
      </right>
      <top style="thick">
        <color rgb="FF00B050"/>
      </top>
      <bottom style="thick">
        <color auto="1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auto="1"/>
      </bottom>
      <diagonal/>
    </border>
    <border>
      <left style="thick">
        <color rgb="FF00B050"/>
      </left>
      <right style="thick">
        <color auto="1"/>
      </right>
      <top style="thick">
        <color rgb="FF00B050"/>
      </top>
      <bottom style="thick">
        <color auto="1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2" borderId="0" xfId="0" applyFill="1"/>
    <xf numFmtId="165" fontId="0" fillId="0" borderId="0" xfId="0" applyNumberFormat="1" applyAlignment="1"/>
    <xf numFmtId="165" fontId="0" fillId="2" borderId="0" xfId="0" applyNumberFormat="1" applyFill="1" applyAlignment="1"/>
    <xf numFmtId="165" fontId="1" fillId="0" borderId="3" xfId="0" applyNumberFormat="1" applyFont="1" applyBorder="1" applyAlignment="1"/>
    <xf numFmtId="165" fontId="1" fillId="2" borderId="4" xfId="0" applyNumberFormat="1" applyFont="1" applyFill="1" applyBorder="1" applyAlignment="1"/>
    <xf numFmtId="165" fontId="2" fillId="3" borderId="3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left"/>
    </xf>
    <xf numFmtId="165" fontId="4" fillId="0" borderId="2" xfId="0" applyNumberFormat="1" applyFont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left"/>
    </xf>
    <xf numFmtId="165" fontId="4" fillId="0" borderId="3" xfId="0" applyNumberFormat="1" applyFont="1" applyBorder="1" applyAlignment="1"/>
    <xf numFmtId="165" fontId="2" fillId="4" borderId="1" xfId="0" applyNumberFormat="1" applyFont="1" applyFill="1" applyBorder="1" applyAlignment="1">
      <alignment horizontal="center"/>
    </xf>
    <xf numFmtId="165" fontId="6" fillId="4" borderId="1" xfId="0" applyNumberFormat="1" applyFont="1" applyFill="1" applyBorder="1"/>
    <xf numFmtId="165" fontId="7" fillId="4" borderId="1" xfId="0" applyNumberFormat="1" applyFont="1" applyFill="1" applyBorder="1"/>
    <xf numFmtId="0" fontId="0" fillId="5" borderId="0" xfId="0" applyFill="1"/>
    <xf numFmtId="165" fontId="9" fillId="5" borderId="2" xfId="0" applyNumberFormat="1" applyFont="1" applyFill="1" applyBorder="1" applyAlignment="1">
      <alignment horizontal="center"/>
    </xf>
    <xf numFmtId="164" fontId="10" fillId="3" borderId="4" xfId="0" applyNumberFormat="1" applyFont="1" applyFill="1" applyBorder="1" applyAlignment="1">
      <alignment horizontal="left"/>
    </xf>
    <xf numFmtId="164" fontId="10" fillId="2" borderId="4" xfId="0" applyNumberFormat="1" applyFont="1" applyFill="1" applyBorder="1" applyAlignment="1">
      <alignment horizontal="left"/>
    </xf>
    <xf numFmtId="0" fontId="11" fillId="0" borderId="0" xfId="0" applyFont="1"/>
    <xf numFmtId="164" fontId="14" fillId="2" borderId="4" xfId="0" applyNumberFormat="1" applyFont="1" applyFill="1" applyBorder="1" applyAlignment="1">
      <alignment horizontal="left"/>
    </xf>
    <xf numFmtId="0" fontId="15" fillId="0" borderId="0" xfId="0" applyFont="1"/>
    <xf numFmtId="165" fontId="13" fillId="2" borderId="2" xfId="0" applyNumberFormat="1" applyFont="1" applyFill="1" applyBorder="1" applyAlignment="1">
      <alignment horizontal="center"/>
    </xf>
    <xf numFmtId="0" fontId="12" fillId="2" borderId="0" xfId="0" applyFont="1" applyFill="1"/>
    <xf numFmtId="0" fontId="17" fillId="6" borderId="0" xfId="0" applyFont="1" applyFill="1"/>
    <xf numFmtId="164" fontId="13" fillId="2" borderId="4" xfId="0" applyNumberFormat="1" applyFont="1" applyFill="1" applyBorder="1" applyAlignment="1">
      <alignment horizontal="left"/>
    </xf>
    <xf numFmtId="164" fontId="11" fillId="0" borderId="0" xfId="0" applyNumberFormat="1" applyFont="1"/>
    <xf numFmtId="165" fontId="1" fillId="8" borderId="2" xfId="0" applyNumberFormat="1" applyFont="1" applyFill="1" applyBorder="1" applyAlignment="1"/>
    <xf numFmtId="0" fontId="0" fillId="0" borderId="0" xfId="0" applyFont="1"/>
    <xf numFmtId="165" fontId="33" fillId="9" borderId="0" xfId="0" applyNumberFormat="1" applyFont="1" applyFill="1" applyAlignment="1">
      <alignment horizontal="center" vertical="center"/>
    </xf>
    <xf numFmtId="165" fontId="1" fillId="11" borderId="0" xfId="0" applyNumberFormat="1" applyFont="1" applyFill="1" applyAlignment="1">
      <alignment horizontal="center" vertical="center"/>
    </xf>
    <xf numFmtId="165" fontId="1" fillId="11" borderId="20" xfId="0" applyNumberFormat="1" applyFont="1" applyFill="1" applyBorder="1" applyAlignment="1">
      <alignment horizontal="center" vertical="center"/>
    </xf>
    <xf numFmtId="164" fontId="31" fillId="0" borderId="0" xfId="0" applyNumberFormat="1" applyFont="1" applyAlignment="1">
      <alignment horizontal="center" vertical="center"/>
    </xf>
    <xf numFmtId="1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165" fontId="1" fillId="8" borderId="0" xfId="0" applyNumberFormat="1" applyFont="1" applyFill="1" applyAlignment="1">
      <alignment horizontal="center" vertical="center"/>
    </xf>
    <xf numFmtId="165" fontId="1" fillId="12" borderId="14" xfId="0" applyNumberFormat="1" applyFont="1" applyFill="1" applyBorder="1" applyAlignment="1">
      <alignment horizontal="center" vertical="center"/>
    </xf>
    <xf numFmtId="165" fontId="33" fillId="12" borderId="14" xfId="0" applyNumberFormat="1" applyFont="1" applyFill="1" applyBorder="1" applyAlignment="1">
      <alignment horizontal="center" vertical="center"/>
    </xf>
    <xf numFmtId="165" fontId="1" fillId="12" borderId="21" xfId="0" applyNumberFormat="1" applyFont="1" applyFill="1" applyBorder="1" applyAlignment="1">
      <alignment horizontal="center" vertical="center"/>
    </xf>
    <xf numFmtId="164" fontId="31" fillId="12" borderId="14" xfId="0" applyNumberFormat="1" applyFont="1" applyFill="1" applyBorder="1" applyAlignment="1">
      <alignment horizontal="center" vertical="center"/>
    </xf>
    <xf numFmtId="10" fontId="20" fillId="12" borderId="14" xfId="0" applyNumberFormat="1" applyFont="1" applyFill="1" applyBorder="1" applyAlignment="1">
      <alignment horizontal="center" vertical="center"/>
    </xf>
    <xf numFmtId="0" fontId="20" fillId="12" borderId="14" xfId="0" applyFont="1" applyFill="1" applyBorder="1" applyAlignment="1">
      <alignment horizontal="center" vertical="center"/>
    </xf>
    <xf numFmtId="10" fontId="30" fillId="12" borderId="14" xfId="0" applyNumberFormat="1" applyFont="1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/>
    </xf>
    <xf numFmtId="6" fontId="30" fillId="0" borderId="0" xfId="0" applyNumberFormat="1" applyFont="1" applyAlignment="1">
      <alignment horizontal="center" vertical="center" wrapText="1"/>
    </xf>
    <xf numFmtId="10" fontId="29" fillId="0" borderId="0" xfId="0" applyNumberFormat="1" applyFont="1" applyAlignment="1">
      <alignment horizontal="center" vertical="center" wrapText="1"/>
    </xf>
    <xf numFmtId="0" fontId="37" fillId="2" borderId="16" xfId="0" applyFont="1" applyFill="1" applyBorder="1" applyAlignment="1">
      <alignment horizontal="center" vertical="center" wrapText="1"/>
    </xf>
    <xf numFmtId="164" fontId="38" fillId="0" borderId="16" xfId="0" applyNumberFormat="1" applyFont="1" applyBorder="1" applyAlignment="1">
      <alignment horizontal="center" vertical="center"/>
    </xf>
    <xf numFmtId="164" fontId="39" fillId="0" borderId="16" xfId="0" applyNumberFormat="1" applyFont="1" applyBorder="1" applyAlignment="1">
      <alignment horizontal="center" vertical="center"/>
    </xf>
    <xf numFmtId="10" fontId="39" fillId="0" borderId="16" xfId="0" applyNumberFormat="1" applyFont="1" applyBorder="1" applyAlignment="1">
      <alignment horizontal="center" vertical="center"/>
    </xf>
    <xf numFmtId="10" fontId="44" fillId="2" borderId="16" xfId="0" applyNumberFormat="1" applyFont="1" applyFill="1" applyBorder="1" applyAlignment="1">
      <alignment horizontal="center" vertical="center" wrapText="1"/>
    </xf>
    <xf numFmtId="165" fontId="1" fillId="8" borderId="15" xfId="0" applyNumberFormat="1" applyFont="1" applyFill="1" applyBorder="1" applyAlignment="1">
      <alignment horizontal="center" vertical="center"/>
    </xf>
    <xf numFmtId="165" fontId="40" fillId="8" borderId="0" xfId="0" applyNumberFormat="1" applyFont="1" applyFill="1" applyAlignment="1">
      <alignment horizontal="right" vertical="center"/>
    </xf>
    <xf numFmtId="165" fontId="40" fillId="8" borderId="20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31" fillId="0" borderId="20" xfId="0" applyNumberFormat="1" applyFont="1" applyBorder="1" applyAlignment="1">
      <alignment horizontal="center" vertical="center"/>
    </xf>
    <xf numFmtId="0" fontId="45" fillId="13" borderId="0" xfId="0" applyFont="1" applyFill="1" applyAlignment="1">
      <alignment horizontal="center" vertical="center"/>
    </xf>
    <xf numFmtId="0" fontId="20" fillId="5" borderId="17" xfId="0" applyFont="1" applyFill="1" applyBorder="1"/>
    <xf numFmtId="0" fontId="24" fillId="0" borderId="17" xfId="0" applyFont="1" applyBorder="1"/>
    <xf numFmtId="0" fontId="20" fillId="0" borderId="17" xfId="0" applyFont="1" applyBorder="1"/>
    <xf numFmtId="0" fontId="23" fillId="0" borderId="16" xfId="0" applyFont="1" applyBorder="1"/>
    <xf numFmtId="0" fontId="20" fillId="0" borderId="16" xfId="0" applyFont="1" applyBorder="1"/>
    <xf numFmtId="0" fontId="48" fillId="0" borderId="21" xfId="0" applyFont="1" applyBorder="1" applyAlignment="1">
      <alignment horizontal="left"/>
    </xf>
    <xf numFmtId="0" fontId="48" fillId="0" borderId="16" xfId="0" applyFont="1" applyBorder="1" applyAlignment="1">
      <alignment horizontal="center"/>
    </xf>
    <xf numFmtId="0" fontId="48" fillId="5" borderId="16" xfId="0" applyFont="1" applyFill="1" applyBorder="1" applyAlignment="1">
      <alignment horizontal="center"/>
    </xf>
    <xf numFmtId="0" fontId="48" fillId="0" borderId="16" xfId="0" applyFont="1" applyBorder="1"/>
    <xf numFmtId="0" fontId="22" fillId="10" borderId="21" xfId="0" applyFont="1" applyFill="1" applyBorder="1" applyAlignment="1">
      <alignment horizontal="right"/>
    </xf>
    <xf numFmtId="0" fontId="22" fillId="10" borderId="16" xfId="0" applyFont="1" applyFill="1" applyBorder="1" applyAlignment="1">
      <alignment horizontal="right"/>
    </xf>
    <xf numFmtId="0" fontId="22" fillId="5" borderId="16" xfId="0" applyFont="1" applyFill="1" applyBorder="1" applyAlignment="1">
      <alignment horizontal="right" vertical="center"/>
    </xf>
    <xf numFmtId="0" fontId="23" fillId="0" borderId="16" xfId="0" applyFont="1" applyBorder="1" applyAlignment="1">
      <alignment horizontal="right"/>
    </xf>
    <xf numFmtId="0" fontId="31" fillId="0" borderId="21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5" borderId="16" xfId="0" applyFont="1" applyFill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3" fillId="5" borderId="21" xfId="0" applyFont="1" applyFill="1" applyBorder="1"/>
    <xf numFmtId="0" fontId="23" fillId="5" borderId="16" xfId="0" applyFont="1" applyFill="1" applyBorder="1"/>
    <xf numFmtId="0" fontId="20" fillId="5" borderId="16" xfId="0" applyFont="1" applyFill="1" applyBorder="1"/>
    <xf numFmtId="0" fontId="23" fillId="0" borderId="21" xfId="0" applyFont="1" applyBorder="1"/>
    <xf numFmtId="0" fontId="25" fillId="0" borderId="16" xfId="0" applyFont="1" applyBorder="1"/>
    <xf numFmtId="0" fontId="26" fillId="0" borderId="16" xfId="0" applyFont="1" applyBorder="1" applyAlignment="1">
      <alignment horizontal="right"/>
    </xf>
    <xf numFmtId="0" fontId="21" fillId="5" borderId="16" xfId="0" applyFont="1" applyFill="1" applyBorder="1" applyAlignment="1">
      <alignment horizontal="right"/>
    </xf>
    <xf numFmtId="0" fontId="20" fillId="0" borderId="21" xfId="0" applyFont="1" applyBorder="1"/>
    <xf numFmtId="0" fontId="49" fillId="14" borderId="21" xfId="0" applyFont="1" applyFill="1" applyBorder="1" applyAlignment="1">
      <alignment horizontal="left"/>
    </xf>
    <xf numFmtId="0" fontId="49" fillId="14" borderId="16" xfId="0" applyFont="1" applyFill="1" applyBorder="1" applyAlignment="1">
      <alignment horizontal="left"/>
    </xf>
    <xf numFmtId="0" fontId="50" fillId="14" borderId="16" xfId="0" applyFont="1" applyFill="1" applyBorder="1" applyAlignment="1">
      <alignment horizontal="left"/>
    </xf>
    <xf numFmtId="0" fontId="51" fillId="14" borderId="16" xfId="0" applyFont="1" applyFill="1" applyBorder="1" applyAlignment="1">
      <alignment horizontal="left"/>
    </xf>
    <xf numFmtId="0" fontId="52" fillId="5" borderId="16" xfId="0" applyFont="1" applyFill="1" applyBorder="1" applyAlignment="1">
      <alignment horizontal="center"/>
    </xf>
    <xf numFmtId="0" fontId="53" fillId="0" borderId="16" xfId="0" applyFont="1" applyBorder="1"/>
    <xf numFmtId="0" fontId="54" fillId="0" borderId="16" xfId="0" applyFont="1" applyBorder="1"/>
    <xf numFmtId="0" fontId="55" fillId="0" borderId="21" xfId="0" applyFont="1" applyBorder="1" applyAlignment="1">
      <alignment horizontal="left"/>
    </xf>
    <xf numFmtId="0" fontId="55" fillId="0" borderId="16" xfId="0" applyFont="1" applyBorder="1" applyAlignment="1">
      <alignment horizontal="left"/>
    </xf>
    <xf numFmtId="0" fontId="55" fillId="5" borderId="16" xfId="0" applyFont="1" applyFill="1" applyBorder="1" applyAlignment="1">
      <alignment horizontal="left"/>
    </xf>
    <xf numFmtId="0" fontId="56" fillId="0" borderId="16" xfId="0" applyFont="1" applyBorder="1" applyAlignment="1">
      <alignment horizontal="left"/>
    </xf>
    <xf numFmtId="0" fontId="57" fillId="0" borderId="16" xfId="0" applyFont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1" fillId="0" borderId="3" xfId="0" applyFont="1" applyBorder="1"/>
    <xf numFmtId="0" fontId="16" fillId="2" borderId="2" xfId="0" applyFont="1" applyFill="1" applyBorder="1" applyAlignment="1">
      <alignment vertical="center"/>
    </xf>
    <xf numFmtId="0" fontId="1" fillId="2" borderId="3" xfId="0" applyFont="1" applyFill="1" applyBorder="1"/>
    <xf numFmtId="0" fontId="0" fillId="0" borderId="0" xfId="0" applyAlignment="1">
      <alignment vertical="center"/>
    </xf>
    <xf numFmtId="165" fontId="13" fillId="2" borderId="4" xfId="0" applyNumberFormat="1" applyFont="1" applyFill="1" applyBorder="1" applyAlignment="1">
      <alignment horizontal="center"/>
    </xf>
    <xf numFmtId="165" fontId="41" fillId="7" borderId="2" xfId="0" applyNumberFormat="1" applyFont="1" applyFill="1" applyBorder="1" applyAlignment="1">
      <alignment horizontal="center" wrapText="1"/>
    </xf>
    <xf numFmtId="164" fontId="61" fillId="2" borderId="4" xfId="0" applyNumberFormat="1" applyFont="1" applyFill="1" applyBorder="1" applyAlignment="1">
      <alignment horizontal="center"/>
    </xf>
    <xf numFmtId="0" fontId="62" fillId="0" borderId="0" xfId="0" applyFont="1"/>
    <xf numFmtId="0" fontId="63" fillId="0" borderId="3" xfId="0" applyFont="1" applyBorder="1" applyAlignment="1">
      <alignment horizontal="right"/>
    </xf>
    <xf numFmtId="0" fontId="64" fillId="0" borderId="3" xfId="0" applyFont="1" applyBorder="1" applyAlignment="1">
      <alignment horizontal="right"/>
    </xf>
    <xf numFmtId="0" fontId="65" fillId="0" borderId="3" xfId="0" applyFont="1" applyBorder="1" applyAlignment="1">
      <alignment horizontal="right"/>
    </xf>
    <xf numFmtId="164" fontId="66" fillId="7" borderId="4" xfId="0" applyNumberFormat="1" applyFont="1" applyFill="1" applyBorder="1" applyAlignment="1"/>
    <xf numFmtId="164" fontId="67" fillId="7" borderId="4" xfId="0" applyNumberFormat="1" applyFont="1" applyFill="1" applyBorder="1" applyAlignment="1"/>
    <xf numFmtId="164" fontId="68" fillId="7" borderId="4" xfId="0" applyNumberFormat="1" applyFont="1" applyFill="1" applyBorder="1" applyAlignment="1"/>
    <xf numFmtId="0" fontId="60" fillId="16" borderId="3" xfId="0" applyFont="1" applyFill="1" applyBorder="1" applyAlignment="1">
      <alignment horizontal="right"/>
    </xf>
    <xf numFmtId="164" fontId="66" fillId="7" borderId="0" xfId="0" applyNumberFormat="1" applyFont="1" applyFill="1" applyBorder="1" applyAlignment="1">
      <alignment horizontal="right"/>
    </xf>
    <xf numFmtId="0" fontId="72" fillId="2" borderId="8" xfId="0" applyFont="1" applyFill="1" applyBorder="1" applyAlignment="1">
      <alignment horizontal="center"/>
    </xf>
    <xf numFmtId="0" fontId="6" fillId="0" borderId="0" xfId="0" applyFont="1"/>
    <xf numFmtId="165" fontId="1" fillId="8" borderId="4" xfId="0" applyNumberFormat="1" applyFont="1" applyFill="1" applyBorder="1"/>
    <xf numFmtId="0" fontId="69" fillId="7" borderId="25" xfId="0" applyFont="1" applyFill="1" applyBorder="1" applyAlignment="1">
      <alignment horizontal="left" vertical="center"/>
    </xf>
    <xf numFmtId="164" fontId="71" fillId="7" borderId="31" xfId="0" applyNumberFormat="1" applyFont="1" applyFill="1" applyBorder="1"/>
    <xf numFmtId="0" fontId="69" fillId="7" borderId="24" xfId="0" applyFont="1" applyFill="1" applyBorder="1" applyAlignment="1">
      <alignment horizontal="left" vertical="center"/>
    </xf>
    <xf numFmtId="0" fontId="73" fillId="7" borderId="26" xfId="0" applyFont="1" applyFill="1" applyBorder="1"/>
    <xf numFmtId="0" fontId="70" fillId="7" borderId="27" xfId="0" applyFont="1" applyFill="1" applyBorder="1"/>
    <xf numFmtId="164" fontId="71" fillId="7" borderId="28" xfId="0" applyNumberFormat="1" applyFont="1" applyFill="1" applyBorder="1"/>
    <xf numFmtId="0" fontId="73" fillId="7" borderId="29" xfId="0" applyFont="1" applyFill="1" applyBorder="1"/>
    <xf numFmtId="0" fontId="70" fillId="7" borderId="30" xfId="0" applyFont="1" applyFill="1" applyBorder="1"/>
    <xf numFmtId="0" fontId="75" fillId="2" borderId="0" xfId="0" applyFont="1" applyFill="1"/>
    <xf numFmtId="0" fontId="76" fillId="0" borderId="0" xfId="0" applyFont="1"/>
    <xf numFmtId="0" fontId="77" fillId="15" borderId="0" xfId="0" applyFont="1" applyFill="1" applyAlignment="1">
      <alignment horizontal="left" vertical="center"/>
    </xf>
    <xf numFmtId="0" fontId="77" fillId="15" borderId="0" xfId="0" applyFont="1" applyFill="1" applyAlignment="1">
      <alignment horizontal="left"/>
    </xf>
    <xf numFmtId="0" fontId="77" fillId="15" borderId="0" xfId="0" applyFont="1" applyFill="1" applyAlignment="1">
      <alignment horizontal="right" vertical="center"/>
    </xf>
    <xf numFmtId="164" fontId="78" fillId="15" borderId="22" xfId="0" applyNumberFormat="1" applyFont="1" applyFill="1" applyBorder="1"/>
    <xf numFmtId="164" fontId="78" fillId="15" borderId="23" xfId="0" applyNumberFormat="1" applyFont="1" applyFill="1" applyBorder="1"/>
    <xf numFmtId="165" fontId="79" fillId="0" borderId="4" xfId="0" applyNumberFormat="1" applyFont="1" applyBorder="1" applyAlignment="1"/>
    <xf numFmtId="165" fontId="79" fillId="0" borderId="4" xfId="0" applyNumberFormat="1" applyFont="1" applyBorder="1" applyAlignment="1">
      <alignment horizontal="right"/>
    </xf>
    <xf numFmtId="165" fontId="79" fillId="0" borderId="4" xfId="0" applyNumberFormat="1" applyFont="1" applyBorder="1" applyAlignment="1">
      <alignment horizontal="left"/>
    </xf>
    <xf numFmtId="165" fontId="79" fillId="0" borderId="2" xfId="0" applyNumberFormat="1" applyFont="1" applyBorder="1" applyAlignment="1"/>
    <xf numFmtId="165" fontId="80" fillId="17" borderId="2" xfId="0" applyNumberFormat="1" applyFont="1" applyFill="1" applyBorder="1" applyAlignment="1">
      <alignment horizontal="center"/>
    </xf>
    <xf numFmtId="165" fontId="5" fillId="17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/>
    <xf numFmtId="165" fontId="81" fillId="2" borderId="0" xfId="0" applyNumberFormat="1" applyFont="1" applyFill="1" applyAlignment="1">
      <alignment horizontal="right"/>
    </xf>
    <xf numFmtId="165" fontId="81" fillId="2" borderId="0" xfId="0" applyNumberFormat="1" applyFont="1" applyFill="1" applyAlignment="1">
      <alignment horizontal="left"/>
    </xf>
    <xf numFmtId="165" fontId="5" fillId="17" borderId="10" xfId="0" applyNumberFormat="1" applyFont="1" applyFill="1" applyBorder="1" applyAlignment="1">
      <alignment horizontal="center"/>
    </xf>
    <xf numFmtId="0" fontId="27" fillId="17" borderId="2" xfId="0" applyFont="1" applyFill="1" applyBorder="1" applyAlignment="1">
      <alignment horizontal="center"/>
    </xf>
    <xf numFmtId="165" fontId="6" fillId="4" borderId="10" xfId="0" applyNumberFormat="1" applyFont="1" applyFill="1" applyBorder="1" applyAlignment="1"/>
    <xf numFmtId="0" fontId="0" fillId="0" borderId="2" xfId="0" applyBorder="1" applyAlignment="1"/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18" fillId="6" borderId="9" xfId="0" applyFont="1" applyFill="1" applyBorder="1" applyAlignment="1">
      <alignment horizontal="right"/>
    </xf>
    <xf numFmtId="0" fontId="58" fillId="3" borderId="12" xfId="0" applyFont="1" applyFill="1" applyBorder="1" applyAlignment="1">
      <alignment horizontal="center" vertical="center" textRotation="45"/>
    </xf>
    <xf numFmtId="0" fontId="59" fillId="3" borderId="5" xfId="0" applyFont="1" applyFill="1" applyBorder="1" applyAlignment="1">
      <alignment horizontal="center" vertical="center" textRotation="45"/>
    </xf>
    <xf numFmtId="0" fontId="59" fillId="3" borderId="3" xfId="0" applyFont="1" applyFill="1" applyBorder="1" applyAlignment="1">
      <alignment horizontal="center" vertical="center" textRotation="45"/>
    </xf>
    <xf numFmtId="0" fontId="16" fillId="3" borderId="13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center" wrapText="1"/>
    </xf>
    <xf numFmtId="166" fontId="32" fillId="0" borderId="16" xfId="0" applyNumberFormat="1" applyFont="1" applyBorder="1" applyAlignment="1">
      <alignment horizontal="center"/>
    </xf>
    <xf numFmtId="165" fontId="40" fillId="8" borderId="15" xfId="0" applyNumberFormat="1" applyFont="1" applyFill="1" applyBorder="1" applyAlignment="1">
      <alignment horizontal="right" vertical="center"/>
    </xf>
    <xf numFmtId="165" fontId="40" fillId="8" borderId="18" xfId="0" applyNumberFormat="1" applyFont="1" applyFill="1" applyBorder="1" applyAlignment="1">
      <alignment horizontal="right" vertical="center"/>
    </xf>
    <xf numFmtId="0" fontId="35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164" fontId="34" fillId="5" borderId="0" xfId="0" applyNumberFormat="1" applyFont="1" applyFill="1" applyAlignment="1">
      <alignment horizontal="center" vertical="center"/>
    </xf>
    <xf numFmtId="164" fontId="34" fillId="5" borderId="8" xfId="0" applyNumberFormat="1" applyFont="1" applyFill="1" applyBorder="1" applyAlignment="1">
      <alignment horizontal="center" vertical="center"/>
    </xf>
    <xf numFmtId="165" fontId="34" fillId="5" borderId="0" xfId="0" applyNumberFormat="1" applyFont="1" applyFill="1" applyAlignment="1">
      <alignment horizontal="center" vertical="center" wrapText="1"/>
    </xf>
    <xf numFmtId="165" fontId="34" fillId="5" borderId="8" xfId="0" applyNumberFormat="1" applyFont="1" applyFill="1" applyBorder="1" applyAlignment="1">
      <alignment horizontal="center" vertical="center" wrapText="1"/>
    </xf>
    <xf numFmtId="165" fontId="34" fillId="5" borderId="0" xfId="0" applyNumberFormat="1" applyFont="1" applyFill="1" applyAlignment="1">
      <alignment horizontal="center" vertical="center"/>
    </xf>
    <xf numFmtId="165" fontId="34" fillId="5" borderId="8" xfId="0" applyNumberFormat="1" applyFont="1" applyFill="1" applyBorder="1" applyAlignment="1">
      <alignment horizontal="center" vertical="center"/>
    </xf>
    <xf numFmtId="164" fontId="41" fillId="5" borderId="0" xfId="0" applyNumberFormat="1" applyFont="1" applyFill="1" applyAlignment="1">
      <alignment horizontal="center" vertical="center" wrapText="1"/>
    </xf>
    <xf numFmtId="164" fontId="34" fillId="5" borderId="8" xfId="0" applyNumberFormat="1" applyFont="1" applyFill="1" applyBorder="1" applyAlignment="1">
      <alignment horizontal="center" vertical="center" wrapText="1"/>
    </xf>
    <xf numFmtId="164" fontId="42" fillId="2" borderId="0" xfId="0" applyNumberFormat="1" applyFont="1" applyFill="1" applyAlignment="1">
      <alignment horizontal="center" vertical="center" wrapText="1"/>
    </xf>
    <xf numFmtId="164" fontId="42" fillId="2" borderId="8" xfId="0" applyNumberFormat="1" applyFont="1" applyFill="1" applyBorder="1" applyAlignment="1">
      <alignment horizontal="center" vertical="center" wrapText="1"/>
    </xf>
    <xf numFmtId="0" fontId="43" fillId="2" borderId="20" xfId="0" applyFont="1" applyFill="1" applyBorder="1" applyAlignment="1">
      <alignment horizontal="center" vertical="center" wrapText="1"/>
    </xf>
    <xf numFmtId="0" fontId="43" fillId="2" borderId="19" xfId="0" applyFont="1" applyFill="1" applyBorder="1" applyAlignment="1">
      <alignment horizontal="center" vertical="center" wrapText="1"/>
    </xf>
    <xf numFmtId="0" fontId="0" fillId="18" borderId="0" xfId="0" applyFill="1" applyAlignment="1">
      <alignment vertical="center" wrapText="1"/>
    </xf>
    <xf numFmtId="0" fontId="89" fillId="18" borderId="0" xfId="0" applyFont="1" applyFill="1" applyAlignment="1">
      <alignment horizontal="center" vertical="center" wrapText="1"/>
    </xf>
    <xf numFmtId="6" fontId="38" fillId="0" borderId="0" xfId="0" applyNumberFormat="1" applyFont="1" applyAlignment="1">
      <alignment horizontal="center" vertical="center" wrapText="1"/>
    </xf>
    <xf numFmtId="6" fontId="39" fillId="0" borderId="0" xfId="0" applyNumberFormat="1" applyFont="1" applyAlignment="1">
      <alignment horizontal="center" vertical="center" wrapText="1"/>
    </xf>
    <xf numFmtId="10" fontId="39" fillId="0" borderId="0" xfId="0" applyNumberFormat="1" applyFont="1" applyAlignment="1">
      <alignment horizontal="center" vertical="center" wrapText="1"/>
    </xf>
    <xf numFmtId="10" fontId="90" fillId="18" borderId="0" xfId="0" applyNumberFormat="1" applyFont="1" applyFill="1" applyAlignment="1">
      <alignment horizontal="center" vertical="center" wrapText="1"/>
    </xf>
    <xf numFmtId="0" fontId="83" fillId="18" borderId="0" xfId="0" applyFont="1" applyFill="1" applyAlignment="1">
      <alignment horizontal="center" vertical="center" wrapText="1"/>
    </xf>
    <xf numFmtId="0" fontId="84" fillId="18" borderId="0" xfId="0" applyFont="1" applyFill="1" applyAlignment="1">
      <alignment horizontal="center" vertical="center" wrapText="1"/>
    </xf>
    <xf numFmtId="0" fontId="84" fillId="18" borderId="32" xfId="0" applyFont="1" applyFill="1" applyBorder="1" applyAlignment="1">
      <alignment horizontal="center" vertical="center" wrapText="1"/>
    </xf>
    <xf numFmtId="0" fontId="85" fillId="19" borderId="0" xfId="0" applyFont="1" applyFill="1" applyAlignment="1">
      <alignment horizontal="center" vertical="center" wrapText="1"/>
    </xf>
    <xf numFmtId="0" fontId="85" fillId="19" borderId="32" xfId="0" applyFont="1" applyFill="1" applyBorder="1" applyAlignment="1">
      <alignment horizontal="center" vertical="center" wrapText="1"/>
    </xf>
    <xf numFmtId="0" fontId="86" fillId="19" borderId="0" xfId="0" applyFont="1" applyFill="1" applyAlignment="1">
      <alignment horizontal="center" vertical="center" wrapText="1"/>
    </xf>
    <xf numFmtId="0" fontId="86" fillId="19" borderId="32" xfId="0" applyFont="1" applyFill="1" applyBorder="1" applyAlignment="1">
      <alignment horizontal="center" vertical="center" wrapText="1"/>
    </xf>
    <xf numFmtId="0" fontId="88" fillId="18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6AA45-AEBE-4039-87F6-8647F4F0FED2}">
  <sheetPr>
    <pageSetUpPr fitToPage="1"/>
  </sheetPr>
  <dimension ref="A1:K9"/>
  <sheetViews>
    <sheetView workbookViewId="0">
      <selection activeCell="E16" sqref="E16"/>
    </sheetView>
  </sheetViews>
  <sheetFormatPr defaultRowHeight="14.4"/>
  <cols>
    <col min="1" max="1" width="16.20703125" bestFit="1" customWidth="1"/>
    <col min="2" max="2" width="12.578125" bestFit="1" customWidth="1"/>
    <col min="3" max="3" width="0.7890625" style="1" customWidth="1"/>
    <col min="4" max="4" width="13.3671875" bestFit="1" customWidth="1"/>
    <col min="5" max="5" width="13.20703125" bestFit="1" customWidth="1"/>
    <col min="6" max="6" width="10.578125" customWidth="1"/>
    <col min="7" max="7" width="9.3671875" bestFit="1" customWidth="1"/>
    <col min="8" max="8" width="10.3671875" bestFit="1" customWidth="1"/>
    <col min="9" max="9" width="10.578125" customWidth="1"/>
    <col min="10" max="10" width="10" bestFit="1" customWidth="1"/>
    <col min="11" max="11" width="10.47265625" bestFit="1" customWidth="1"/>
  </cols>
  <sheetData>
    <row r="1" spans="1:11" ht="22.5" thickBot="1">
      <c r="A1" s="149">
        <v>2021</v>
      </c>
      <c r="B1" s="150"/>
      <c r="C1" s="3"/>
      <c r="D1" s="151" t="s">
        <v>68</v>
      </c>
      <c r="E1" s="152"/>
      <c r="F1" s="152"/>
      <c r="G1" s="152"/>
      <c r="H1" s="152"/>
      <c r="I1" s="152"/>
      <c r="J1" s="152"/>
      <c r="K1" s="27"/>
    </row>
    <row r="2" spans="1:11" ht="15.6" thickBot="1">
      <c r="A2" s="11" t="s">
        <v>2</v>
      </c>
      <c r="B2" s="8" t="s">
        <v>1</v>
      </c>
      <c r="C2" s="9"/>
      <c r="D2" s="140" t="s">
        <v>70</v>
      </c>
      <c r="E2" s="141" t="s">
        <v>72</v>
      </c>
      <c r="F2" s="141" t="s">
        <v>3</v>
      </c>
      <c r="G2" s="145" t="s">
        <v>5</v>
      </c>
      <c r="H2" s="146"/>
      <c r="I2" s="141" t="s">
        <v>4</v>
      </c>
      <c r="J2" s="141" t="s">
        <v>79</v>
      </c>
      <c r="K2" s="12" t="s">
        <v>7</v>
      </c>
    </row>
    <row r="3" spans="1:11" ht="15.6" thickBot="1">
      <c r="A3" s="4" t="s">
        <v>43</v>
      </c>
      <c r="B3" s="10">
        <f>('unit_rent-breakdown'!D17)*97.94%</f>
        <v>90672.851999999999</v>
      </c>
      <c r="C3" s="5"/>
      <c r="D3" s="136" t="s">
        <v>71</v>
      </c>
      <c r="E3" s="136" t="s">
        <v>74</v>
      </c>
      <c r="F3" s="5"/>
      <c r="G3" s="137" t="s">
        <v>78</v>
      </c>
      <c r="H3" s="138">
        <v>750</v>
      </c>
      <c r="I3" s="5"/>
      <c r="J3" s="139"/>
      <c r="K3" s="142"/>
    </row>
    <row r="4" spans="1:11" ht="15.6" thickBot="1">
      <c r="A4" s="4" t="s">
        <v>45</v>
      </c>
      <c r="B4" s="10">
        <f>230*12</f>
        <v>2760</v>
      </c>
      <c r="C4" s="5"/>
      <c r="D4" s="136" t="s">
        <v>67</v>
      </c>
      <c r="E4" s="136">
        <v>1200</v>
      </c>
      <c r="F4" s="5"/>
      <c r="G4" s="137" t="s">
        <v>75</v>
      </c>
      <c r="H4" s="138">
        <v>3500</v>
      </c>
      <c r="I4" s="5"/>
      <c r="J4" s="139"/>
      <c r="K4" s="142"/>
    </row>
    <row r="5" spans="1:11" ht="15.6" thickBot="1">
      <c r="A5" s="4" t="s">
        <v>44</v>
      </c>
      <c r="B5" s="10">
        <f>230*12</f>
        <v>2760</v>
      </c>
      <c r="C5" s="5"/>
      <c r="D5" s="136" t="s">
        <v>69</v>
      </c>
      <c r="E5" s="136" t="s">
        <v>73</v>
      </c>
      <c r="F5" s="5"/>
      <c r="G5" s="137" t="s">
        <v>77</v>
      </c>
      <c r="H5" s="138">
        <f>3800+790</f>
        <v>4590</v>
      </c>
      <c r="I5" s="5"/>
      <c r="J5" s="139" t="s">
        <v>80</v>
      </c>
      <c r="K5" s="142"/>
    </row>
    <row r="6" spans="1:11" ht="15.6" thickBot="1">
      <c r="A6" s="4" t="s">
        <v>54</v>
      </c>
      <c r="B6" s="10">
        <v>1920</v>
      </c>
      <c r="C6" s="5"/>
      <c r="D6" s="136" t="s">
        <v>67</v>
      </c>
      <c r="E6" s="136">
        <v>660</v>
      </c>
      <c r="F6" s="5"/>
      <c r="G6" s="137" t="s">
        <v>76</v>
      </c>
      <c r="H6" s="138">
        <v>1794</v>
      </c>
      <c r="I6" s="5"/>
      <c r="J6" s="139">
        <v>1090</v>
      </c>
      <c r="K6" s="142"/>
    </row>
    <row r="7" spans="1:11" ht="15.6" thickBot="1">
      <c r="A7" s="6" t="s">
        <v>6</v>
      </c>
      <c r="B7" s="7">
        <f>SUM(B3:B6)</f>
        <v>98112.851999999999</v>
      </c>
      <c r="C7" s="5"/>
      <c r="D7" s="13">
        <f>4794*2</f>
        <v>9588</v>
      </c>
      <c r="E7" s="13">
        <f>SUM(E6+E4)</f>
        <v>1860</v>
      </c>
      <c r="F7" s="13">
        <v>1467</v>
      </c>
      <c r="G7" s="147">
        <f>SUM(H3:H6)</f>
        <v>10634</v>
      </c>
      <c r="H7" s="148"/>
      <c r="I7" s="13">
        <v>18551</v>
      </c>
      <c r="J7" s="13">
        <f t="shared" ref="J7" si="0">SUM(J3:J6)</f>
        <v>1090</v>
      </c>
      <c r="K7" s="14">
        <f>SUM(D7:J7)</f>
        <v>43190</v>
      </c>
    </row>
    <row r="8" spans="1:11" ht="17.399999999999999">
      <c r="A8" s="143" t="s">
        <v>8</v>
      </c>
      <c r="B8" s="144">
        <f>B7-K7</f>
        <v>54922.851999999999</v>
      </c>
      <c r="C8" s="3"/>
      <c r="D8" s="2"/>
      <c r="E8" s="2"/>
      <c r="F8" s="2"/>
      <c r="G8" s="2"/>
      <c r="H8" s="2"/>
      <c r="I8" s="2"/>
      <c r="J8" s="2"/>
      <c r="K8" s="28"/>
    </row>
    <row r="9" spans="1:11">
      <c r="A9" s="2"/>
      <c r="B9" s="2"/>
      <c r="C9" s="3"/>
      <c r="D9" s="2"/>
      <c r="E9" s="2"/>
      <c r="F9" s="2"/>
      <c r="G9" s="2"/>
      <c r="H9" s="2"/>
      <c r="I9" s="2"/>
      <c r="J9" s="2"/>
    </row>
  </sheetData>
  <mergeCells count="4">
    <mergeCell ref="G2:H2"/>
    <mergeCell ref="G7:H7"/>
    <mergeCell ref="A1:B1"/>
    <mergeCell ref="D1:J1"/>
  </mergeCells>
  <printOptions horizontalCentered="1" verticalCentered="1"/>
  <pageMargins left="0.1" right="0.1" top="0.1" bottom="0.1" header="0.1" footer="0.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5FD45-A0AB-44FA-B3E7-7F423BDEB10C}">
  <sheetPr>
    <pageSetUpPr fitToPage="1"/>
  </sheetPr>
  <dimension ref="A1:E32"/>
  <sheetViews>
    <sheetView topLeftCell="A15" workbookViewId="0">
      <selection activeCell="H13" sqref="H13"/>
    </sheetView>
  </sheetViews>
  <sheetFormatPr defaultRowHeight="14.4"/>
  <cols>
    <col min="1" max="1" width="11.7890625" style="105" bestFit="1" customWidth="1"/>
    <col min="2" max="2" width="12.20703125" bestFit="1" customWidth="1"/>
    <col min="3" max="3" width="14.41796875" style="19" bestFit="1" customWidth="1"/>
    <col min="4" max="4" width="18.20703125" style="21" bestFit="1" customWidth="1"/>
    <col min="5" max="5" width="0.83984375" style="23" customWidth="1"/>
  </cols>
  <sheetData>
    <row r="1" spans="1:5" ht="30.3" thickTop="1" thickBot="1">
      <c r="A1" s="123" t="s">
        <v>61</v>
      </c>
      <c r="B1" s="124"/>
      <c r="C1" s="125"/>
      <c r="D1" s="126">
        <f>SUM(C17+C24+C27)</f>
        <v>8335</v>
      </c>
      <c r="E1" s="100"/>
    </row>
    <row r="2" spans="1:5" s="119" customFormat="1" ht="30.3" thickTop="1" thickBot="1">
      <c r="A2" s="121" t="s">
        <v>62</v>
      </c>
      <c r="B2" s="127"/>
      <c r="C2" s="128"/>
      <c r="D2" s="122">
        <f>SUM(D27+D24+D17)</f>
        <v>100020</v>
      </c>
      <c r="E2" s="118"/>
    </row>
    <row r="3" spans="1:5" ht="22.8" thickTop="1" thickBot="1">
      <c r="A3" s="120"/>
      <c r="B3" s="161" t="s">
        <v>9</v>
      </c>
      <c r="C3" s="162"/>
      <c r="D3" s="162"/>
      <c r="E3" s="100"/>
    </row>
    <row r="4" spans="1:5" s="15" customFormat="1" ht="15.6" thickBot="1">
      <c r="A4" s="101" t="s">
        <v>2</v>
      </c>
      <c r="B4" s="1"/>
      <c r="C4" s="16" t="s">
        <v>0</v>
      </c>
      <c r="D4" s="107" t="s">
        <v>58</v>
      </c>
      <c r="E4" s="22"/>
    </row>
    <row r="5" spans="1:5" s="15" customFormat="1" ht="15.6" thickBot="1">
      <c r="A5" s="154" t="s">
        <v>43</v>
      </c>
      <c r="B5" s="102" t="s">
        <v>10</v>
      </c>
      <c r="C5" s="17">
        <v>625</v>
      </c>
      <c r="D5" s="17">
        <f>C5*12</f>
        <v>7500</v>
      </c>
      <c r="E5" s="106"/>
    </row>
    <row r="6" spans="1:5" s="15" customFormat="1" ht="15.6" thickBot="1">
      <c r="A6" s="155"/>
      <c r="B6" s="102" t="s">
        <v>11</v>
      </c>
      <c r="C6" s="17">
        <v>750</v>
      </c>
      <c r="D6" s="17">
        <f t="shared" ref="D6:D15" si="0">C6*12</f>
        <v>9000</v>
      </c>
      <c r="E6" s="106"/>
    </row>
    <row r="7" spans="1:5" s="15" customFormat="1" ht="15.6" thickBot="1">
      <c r="A7" s="155"/>
      <c r="B7" s="102" t="s">
        <v>12</v>
      </c>
      <c r="C7" s="17">
        <v>650</v>
      </c>
      <c r="D7" s="17">
        <f t="shared" si="0"/>
        <v>7800</v>
      </c>
      <c r="E7" s="106"/>
    </row>
    <row r="8" spans="1:5" s="15" customFormat="1" ht="15.6" thickBot="1">
      <c r="A8" s="155"/>
      <c r="B8" s="102" t="s">
        <v>46</v>
      </c>
      <c r="C8" s="17">
        <v>650</v>
      </c>
      <c r="D8" s="17">
        <f t="shared" si="0"/>
        <v>7800</v>
      </c>
      <c r="E8" s="106"/>
    </row>
    <row r="9" spans="1:5" s="15" customFormat="1" ht="15.6" thickBot="1">
      <c r="A9" s="155"/>
      <c r="B9" s="102" t="s">
        <v>49</v>
      </c>
      <c r="C9" s="17">
        <v>650</v>
      </c>
      <c r="D9" s="17">
        <f t="shared" si="0"/>
        <v>7800</v>
      </c>
      <c r="E9" s="106"/>
    </row>
    <row r="10" spans="1:5" s="15" customFormat="1" ht="15.6" customHeight="1" thickBot="1">
      <c r="A10" s="155"/>
      <c r="B10" s="102" t="s">
        <v>48</v>
      </c>
      <c r="C10" s="17">
        <v>700</v>
      </c>
      <c r="D10" s="17">
        <f t="shared" si="0"/>
        <v>8400</v>
      </c>
      <c r="E10" s="106"/>
    </row>
    <row r="11" spans="1:5" s="15" customFormat="1" ht="15.6" customHeight="1" thickBot="1">
      <c r="A11" s="155"/>
      <c r="B11" s="102" t="s">
        <v>47</v>
      </c>
      <c r="C11" s="17">
        <v>700</v>
      </c>
      <c r="D11" s="17">
        <f t="shared" si="0"/>
        <v>8400</v>
      </c>
      <c r="E11" s="106"/>
    </row>
    <row r="12" spans="1:5" s="15" customFormat="1" ht="15.6" customHeight="1" thickBot="1">
      <c r="A12" s="155"/>
      <c r="B12" s="102" t="s">
        <v>50</v>
      </c>
      <c r="C12" s="17">
        <v>635</v>
      </c>
      <c r="D12" s="17">
        <f t="shared" si="0"/>
        <v>7620</v>
      </c>
      <c r="E12" s="106"/>
    </row>
    <row r="13" spans="1:5" ht="15.6" customHeight="1" thickBot="1">
      <c r="A13" s="155"/>
      <c r="B13" s="102" t="s">
        <v>51</v>
      </c>
      <c r="C13" s="17">
        <v>795</v>
      </c>
      <c r="D13" s="17">
        <f t="shared" si="0"/>
        <v>9540</v>
      </c>
      <c r="E13" s="20"/>
    </row>
    <row r="14" spans="1:5" ht="15.6" customHeight="1" thickBot="1">
      <c r="A14" s="155"/>
      <c r="B14" s="102" t="s">
        <v>52</v>
      </c>
      <c r="C14" s="17">
        <v>755</v>
      </c>
      <c r="D14" s="17">
        <f t="shared" si="0"/>
        <v>9060</v>
      </c>
      <c r="E14" s="20"/>
    </row>
    <row r="15" spans="1:5" ht="15.6" customHeight="1" thickBot="1">
      <c r="A15" s="155"/>
      <c r="B15" s="102" t="s">
        <v>53</v>
      </c>
      <c r="C15" s="17">
        <v>805</v>
      </c>
      <c r="D15" s="17">
        <f t="shared" si="0"/>
        <v>9660</v>
      </c>
      <c r="E15" s="20"/>
    </row>
    <row r="16" spans="1:5" s="109" customFormat="1" ht="19.5" thickBot="1">
      <c r="A16" s="155"/>
      <c r="B16" s="116"/>
      <c r="C16" s="112" t="s">
        <v>56</v>
      </c>
      <c r="D16" s="111" t="s">
        <v>55</v>
      </c>
      <c r="E16" s="108"/>
    </row>
    <row r="17" spans="1:5" s="109" customFormat="1" ht="19.5" thickBot="1">
      <c r="A17" s="156"/>
      <c r="B17" s="116"/>
      <c r="C17" s="113">
        <f>SUM(C5:C15)</f>
        <v>7715</v>
      </c>
      <c r="D17" s="114">
        <f>SUM(D5:D15)</f>
        <v>92580</v>
      </c>
      <c r="E17" s="108"/>
    </row>
    <row r="18" spans="1:5" s="1" customFormat="1" ht="5.05" customHeight="1" thickBot="1">
      <c r="A18" s="103"/>
      <c r="B18" s="104"/>
      <c r="C18" s="18"/>
      <c r="D18" s="25"/>
      <c r="E18" s="20"/>
    </row>
    <row r="19" spans="1:5" ht="15.6" customHeight="1" thickBot="1">
      <c r="A19" s="157" t="s">
        <v>42</v>
      </c>
      <c r="B19" s="102" t="s">
        <v>13</v>
      </c>
      <c r="C19" s="17">
        <v>115</v>
      </c>
      <c r="D19" s="17">
        <f t="shared" ref="D19:D22" si="1">C19*12</f>
        <v>1380</v>
      </c>
      <c r="E19" s="20"/>
    </row>
    <row r="20" spans="1:5" ht="15.6" customHeight="1" thickBot="1">
      <c r="A20" s="158"/>
      <c r="B20" s="102" t="s">
        <v>14</v>
      </c>
      <c r="C20" s="17">
        <v>115</v>
      </c>
      <c r="D20" s="17">
        <f t="shared" si="1"/>
        <v>1380</v>
      </c>
      <c r="E20" s="20"/>
    </row>
    <row r="21" spans="1:5" ht="15.6" customHeight="1" thickBot="1">
      <c r="A21" s="159"/>
      <c r="B21" s="102" t="s">
        <v>15</v>
      </c>
      <c r="C21" s="17">
        <v>115</v>
      </c>
      <c r="D21" s="17">
        <f t="shared" si="1"/>
        <v>1380</v>
      </c>
      <c r="E21" s="20"/>
    </row>
    <row r="22" spans="1:5" ht="15.6" customHeight="1" thickBot="1">
      <c r="A22" s="159"/>
      <c r="B22" s="102" t="s">
        <v>16</v>
      </c>
      <c r="C22" s="17">
        <v>115</v>
      </c>
      <c r="D22" s="17">
        <f t="shared" si="1"/>
        <v>1380</v>
      </c>
      <c r="E22" s="20"/>
    </row>
    <row r="23" spans="1:5" ht="20.100000000000001" thickBot="1">
      <c r="A23" s="159"/>
      <c r="B23" s="116"/>
      <c r="C23" s="112" t="s">
        <v>56</v>
      </c>
      <c r="D23" s="111" t="s">
        <v>55</v>
      </c>
      <c r="E23" s="20"/>
    </row>
    <row r="24" spans="1:5" ht="20.100000000000001" thickBot="1">
      <c r="A24" s="160"/>
      <c r="B24" s="116"/>
      <c r="C24" s="113">
        <f>SUM(C19:C22)</f>
        <v>460</v>
      </c>
      <c r="D24" s="114">
        <f>SUM(D19:D22)</f>
        <v>5520</v>
      </c>
      <c r="E24" s="20"/>
    </row>
    <row r="25" spans="1:5" s="1" customFormat="1" ht="5.05" customHeight="1" thickBot="1">
      <c r="A25" s="103"/>
      <c r="B25" s="104"/>
      <c r="C25" s="18"/>
      <c r="D25" s="25"/>
      <c r="E25" s="20"/>
    </row>
    <row r="26" spans="1:5" ht="15.6" customHeight="1" thickBot="1">
      <c r="A26" s="157" t="s">
        <v>65</v>
      </c>
      <c r="B26" s="102" t="s">
        <v>57</v>
      </c>
      <c r="C26" s="110" t="s">
        <v>60</v>
      </c>
      <c r="D26" s="112" t="s">
        <v>59</v>
      </c>
      <c r="E26" s="20"/>
    </row>
    <row r="27" spans="1:5" ht="15.6" customHeight="1" thickBot="1">
      <c r="A27" s="160"/>
      <c r="B27" s="116"/>
      <c r="C27" s="117">
        <f>1920/12</f>
        <v>160</v>
      </c>
      <c r="D27" s="115">
        <f>C27*12</f>
        <v>1920</v>
      </c>
      <c r="E27" s="20"/>
    </row>
    <row r="28" spans="1:5" s="1" customFormat="1" ht="5.05" customHeight="1" thickBot="1">
      <c r="A28" s="103"/>
      <c r="B28" s="104"/>
      <c r="C28" s="18"/>
      <c r="D28" s="25"/>
      <c r="E28" s="20"/>
    </row>
    <row r="29" spans="1:5" s="24" customFormat="1" ht="7.8" customHeight="1" thickBot="1">
      <c r="A29" s="153"/>
      <c r="B29" s="153"/>
      <c r="C29" s="153"/>
      <c r="D29" s="153"/>
      <c r="E29" s="20"/>
    </row>
    <row r="30" spans="1:5" s="130" customFormat="1" ht="20.7" thickTop="1">
      <c r="A30" s="131"/>
      <c r="B30" s="132"/>
      <c r="C30" s="133" t="s">
        <v>63</v>
      </c>
      <c r="D30" s="134">
        <f>SUM(C27+C24+C17)</f>
        <v>8335</v>
      </c>
      <c r="E30" s="129"/>
    </row>
    <row r="31" spans="1:5" s="130" customFormat="1" ht="20.7" thickBot="1">
      <c r="A31" s="131"/>
      <c r="B31" s="132"/>
      <c r="C31" s="133" t="s">
        <v>64</v>
      </c>
      <c r="D31" s="135">
        <f>SUM(D27+D24+D17)</f>
        <v>100020</v>
      </c>
      <c r="E31" s="129"/>
    </row>
    <row r="32" spans="1:5" ht="14.7" thickTop="1">
      <c r="C32" s="26"/>
    </row>
  </sheetData>
  <mergeCells count="5">
    <mergeCell ref="A29:D29"/>
    <mergeCell ref="A5:A17"/>
    <mergeCell ref="A19:A24"/>
    <mergeCell ref="A26:A27"/>
    <mergeCell ref="B3:D3"/>
  </mergeCells>
  <phoneticPr fontId="19" type="noConversion"/>
  <printOptions horizontalCentered="1" verticalCentered="1"/>
  <pageMargins left="0.1" right="0.1" top="0.1" bottom="0.1" header="0.1" footer="0.1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C7CA0-2DB5-4DD1-BF35-4D4ABF87463A}">
  <sheetPr>
    <pageSetUpPr fitToPage="1"/>
  </sheetPr>
  <dimension ref="A1:I31"/>
  <sheetViews>
    <sheetView workbookViewId="0">
      <pane ySplit="1" topLeftCell="A2" activePane="bottomLeft" state="frozen"/>
      <selection pane="bottomLeft" sqref="A1:XFD1"/>
    </sheetView>
  </sheetViews>
  <sheetFormatPr defaultRowHeight="16.5"/>
  <cols>
    <col min="1" max="1" width="23.05078125" style="87" bestFit="1" customWidth="1"/>
    <col min="2" max="2" width="18.47265625" style="66" customWidth="1"/>
    <col min="3" max="3" width="10.83984375" style="66" customWidth="1"/>
    <col min="4" max="4" width="11.1015625" style="66" bestFit="1" customWidth="1"/>
    <col min="5" max="5" width="0.83984375" style="82" customWidth="1"/>
    <col min="6" max="16384" width="8.83984375" style="66"/>
  </cols>
  <sheetData>
    <row r="1" spans="1:9" s="64" customFormat="1" ht="31.5" customHeight="1">
      <c r="A1" s="163" t="s">
        <v>66</v>
      </c>
      <c r="B1" s="164"/>
      <c r="C1" s="164"/>
      <c r="D1" s="164"/>
      <c r="E1" s="62"/>
      <c r="F1" s="63"/>
      <c r="G1" s="63"/>
      <c r="H1" s="63"/>
      <c r="I1" s="63"/>
    </row>
    <row r="2" spans="1:9" s="94" customFormat="1" ht="15.6">
      <c r="A2" s="165" t="s">
        <v>37</v>
      </c>
      <c r="B2" s="166"/>
      <c r="C2" s="166"/>
      <c r="D2" s="166"/>
      <c r="E2" s="92"/>
      <c r="F2" s="93"/>
      <c r="G2" s="93"/>
      <c r="H2" s="93"/>
      <c r="I2" s="93"/>
    </row>
    <row r="3" spans="1:9" s="99" customFormat="1" ht="14.7">
      <c r="A3" s="95" t="s">
        <v>35</v>
      </c>
      <c r="B3" s="96"/>
      <c r="C3" s="96"/>
      <c r="D3" s="96"/>
      <c r="E3" s="97"/>
      <c r="F3" s="98"/>
      <c r="G3" s="98"/>
      <c r="H3" s="98"/>
      <c r="I3" s="98"/>
    </row>
    <row r="4" spans="1:9" s="99" customFormat="1" ht="14.7">
      <c r="A4" s="95" t="s">
        <v>41</v>
      </c>
      <c r="B4" s="96"/>
      <c r="C4" s="96"/>
      <c r="D4" s="96"/>
      <c r="E4" s="97"/>
      <c r="F4" s="98"/>
      <c r="G4" s="98"/>
      <c r="H4" s="98"/>
      <c r="I4" s="98"/>
    </row>
    <row r="5" spans="1:9" s="99" customFormat="1" ht="14.7">
      <c r="A5" s="95" t="s">
        <v>33</v>
      </c>
      <c r="B5" s="96"/>
      <c r="C5" s="96"/>
      <c r="D5" s="96"/>
      <c r="E5" s="97"/>
      <c r="F5" s="98"/>
      <c r="G5" s="98"/>
      <c r="H5" s="98"/>
      <c r="I5" s="98"/>
    </row>
    <row r="6" spans="1:9" s="99" customFormat="1" ht="14.7">
      <c r="A6" s="95" t="s">
        <v>34</v>
      </c>
      <c r="B6" s="96"/>
      <c r="C6" s="96"/>
      <c r="D6" s="96"/>
      <c r="E6" s="97"/>
      <c r="F6" s="98"/>
      <c r="G6" s="98"/>
      <c r="H6" s="98"/>
      <c r="I6" s="98"/>
    </row>
    <row r="7" spans="1:9" s="91" customFormat="1" ht="5.05" customHeight="1">
      <c r="A7" s="88"/>
      <c r="B7" s="89"/>
      <c r="C7" s="89"/>
      <c r="D7" s="89"/>
      <c r="E7" s="89"/>
      <c r="F7" s="90"/>
      <c r="G7" s="90"/>
      <c r="H7" s="90"/>
      <c r="I7" s="90"/>
    </row>
    <row r="8" spans="1:9" s="70" customFormat="1" ht="19.5">
      <c r="A8" s="67"/>
      <c r="B8" s="68" t="s">
        <v>39</v>
      </c>
      <c r="C8" s="68"/>
      <c r="D8" s="68"/>
      <c r="E8" s="69"/>
    </row>
    <row r="9" spans="1:9" s="74" customFormat="1" ht="14.4" customHeight="1">
      <c r="A9" s="71" t="s">
        <v>22</v>
      </c>
      <c r="B9" s="72" t="s">
        <v>19</v>
      </c>
      <c r="C9" s="72" t="s">
        <v>17</v>
      </c>
      <c r="D9" s="72" t="s">
        <v>18</v>
      </c>
      <c r="E9" s="73"/>
    </row>
    <row r="10" spans="1:9" s="76" customFormat="1" ht="14.4" customHeight="1">
      <c r="A10" s="75" t="s">
        <v>32</v>
      </c>
      <c r="B10" s="76" t="s">
        <v>36</v>
      </c>
      <c r="C10" s="77">
        <v>11</v>
      </c>
      <c r="D10" s="77">
        <v>11</v>
      </c>
      <c r="E10" s="78"/>
      <c r="G10" s="79"/>
      <c r="H10" s="77"/>
      <c r="I10" s="77"/>
    </row>
    <row r="11" spans="1:9" s="82" customFormat="1" ht="5.05" customHeight="1">
      <c r="A11" s="80"/>
      <c r="B11" s="81"/>
      <c r="C11" s="81"/>
      <c r="D11" s="81"/>
      <c r="E11" s="81"/>
    </row>
    <row r="12" spans="1:9" s="70" customFormat="1" ht="19.5" customHeight="1">
      <c r="A12" s="167" t="s">
        <v>40</v>
      </c>
      <c r="B12" s="168"/>
      <c r="C12" s="168"/>
      <c r="D12" s="168"/>
      <c r="E12" s="69"/>
    </row>
    <row r="13" spans="1:9" s="74" customFormat="1" ht="15.9">
      <c r="A13" s="71" t="s">
        <v>22</v>
      </c>
      <c r="B13" s="72" t="s">
        <v>31</v>
      </c>
      <c r="C13" s="72" t="s">
        <v>17</v>
      </c>
      <c r="D13" s="72" t="s">
        <v>18</v>
      </c>
      <c r="E13" s="73"/>
    </row>
    <row r="14" spans="1:9" s="76" customFormat="1">
      <c r="A14" s="75" t="s">
        <v>38</v>
      </c>
      <c r="B14" s="76" t="s">
        <v>23</v>
      </c>
      <c r="C14" s="77">
        <v>4</v>
      </c>
      <c r="D14" s="77">
        <v>4</v>
      </c>
      <c r="E14" s="78"/>
      <c r="F14" s="77"/>
      <c r="G14" s="77"/>
      <c r="H14" s="77"/>
      <c r="I14" s="77"/>
    </row>
    <row r="15" spans="1:9" s="82" customFormat="1" ht="5.05" customHeight="1">
      <c r="A15" s="80"/>
      <c r="B15" s="81"/>
      <c r="C15" s="81"/>
      <c r="D15" s="81"/>
      <c r="E15" s="81"/>
    </row>
    <row r="16" spans="1:9">
      <c r="A16" s="83"/>
      <c r="B16" s="65"/>
      <c r="C16" s="65"/>
      <c r="D16" s="65"/>
      <c r="E16" s="81"/>
      <c r="G16" s="65"/>
      <c r="H16" s="65"/>
      <c r="I16" s="65"/>
    </row>
    <row r="17" spans="1:9" ht="16.5" customHeight="1">
      <c r="A17" s="83"/>
      <c r="B17" s="65"/>
      <c r="C17" s="84"/>
      <c r="D17" s="85" t="s">
        <v>24</v>
      </c>
      <c r="E17" s="86"/>
      <c r="F17" s="169" t="s">
        <v>25</v>
      </c>
      <c r="G17" s="65"/>
      <c r="H17" s="65"/>
      <c r="I17" s="65"/>
    </row>
    <row r="18" spans="1:9" ht="17.7">
      <c r="A18" s="83"/>
      <c r="B18" s="65"/>
      <c r="C18" s="85"/>
      <c r="D18" s="84">
        <f>C10+C14</f>
        <v>15</v>
      </c>
      <c r="E18" s="81"/>
      <c r="F18" s="169"/>
      <c r="G18" s="65"/>
      <c r="H18" s="65"/>
      <c r="I18" s="65"/>
    </row>
    <row r="19" spans="1:9" ht="17.7">
      <c r="A19" s="83"/>
      <c r="B19" s="65"/>
      <c r="C19" s="85"/>
      <c r="D19" s="85" t="s">
        <v>26</v>
      </c>
      <c r="E19" s="81"/>
      <c r="F19" s="170">
        <f>D20/D18</f>
        <v>1</v>
      </c>
      <c r="G19" s="65"/>
      <c r="H19" s="65"/>
      <c r="I19" s="65"/>
    </row>
    <row r="20" spans="1:9" ht="14.4" customHeight="1">
      <c r="A20" s="83"/>
      <c r="B20" s="65"/>
      <c r="C20" s="84"/>
      <c r="D20" s="84">
        <f>D14+D10</f>
        <v>15</v>
      </c>
      <c r="E20" s="81"/>
      <c r="F20" s="170"/>
      <c r="G20" s="65"/>
      <c r="H20" s="65"/>
      <c r="I20" s="65"/>
    </row>
    <row r="21" spans="1:9" ht="14.4" customHeight="1">
      <c r="A21" s="83"/>
      <c r="B21" s="65"/>
      <c r="C21" s="65"/>
      <c r="D21" s="65"/>
      <c r="E21" s="81"/>
    </row>
    <row r="22" spans="1:9" ht="14.4" customHeight="1">
      <c r="A22" s="83"/>
      <c r="C22" s="65"/>
      <c r="D22" s="65"/>
      <c r="E22" s="81"/>
    </row>
    <row r="23" spans="1:9" ht="14.4" customHeight="1">
      <c r="A23" s="83"/>
      <c r="C23" s="65"/>
      <c r="D23" s="65"/>
      <c r="E23" s="81"/>
    </row>
    <row r="24" spans="1:9" ht="14.4" customHeight="1">
      <c r="A24" s="83"/>
      <c r="C24" s="65"/>
      <c r="D24" s="65"/>
      <c r="E24" s="81"/>
    </row>
    <row r="25" spans="1:9" ht="14.4" customHeight="1">
      <c r="A25" s="83"/>
      <c r="B25" s="65"/>
      <c r="C25" s="65"/>
      <c r="D25" s="65"/>
      <c r="E25" s="81"/>
    </row>
    <row r="26" spans="1:9" ht="14.4" customHeight="1">
      <c r="A26" s="83"/>
      <c r="B26" s="65"/>
      <c r="C26" s="65"/>
      <c r="D26" s="65"/>
      <c r="E26" s="81"/>
    </row>
    <row r="27" spans="1:9">
      <c r="A27" s="83"/>
      <c r="B27" s="65"/>
      <c r="C27" s="65"/>
      <c r="D27" s="65"/>
      <c r="E27" s="81"/>
    </row>
    <row r="28" spans="1:9">
      <c r="A28" s="83"/>
      <c r="B28" s="65"/>
      <c r="C28" s="65"/>
      <c r="D28" s="65"/>
      <c r="E28" s="81"/>
    </row>
    <row r="29" spans="1:9">
      <c r="A29" s="83"/>
      <c r="B29" s="65"/>
      <c r="C29" s="65"/>
      <c r="D29" s="65"/>
      <c r="E29" s="81"/>
    </row>
    <row r="30" spans="1:9">
      <c r="A30" s="83"/>
      <c r="B30" s="65"/>
      <c r="C30" s="65"/>
      <c r="D30" s="65"/>
      <c r="E30" s="81"/>
    </row>
    <row r="31" spans="1:9">
      <c r="A31" s="83"/>
      <c r="B31" s="65"/>
      <c r="C31" s="65"/>
      <c r="D31" s="65"/>
      <c r="E31" s="81"/>
    </row>
  </sheetData>
  <mergeCells count="5">
    <mergeCell ref="A1:D1"/>
    <mergeCell ref="A2:D2"/>
    <mergeCell ref="A12:D12"/>
    <mergeCell ref="F17:F18"/>
    <mergeCell ref="F19:F20"/>
  </mergeCells>
  <printOptions horizontalCentered="1" verticalCentered="1"/>
  <pageMargins left="0.1" right="0.1" top="0.1" bottom="0.1" header="0.1" footer="0.1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0DCF7-4FB2-4DD3-9246-734C1954D3BF}">
  <sheetPr>
    <pageSetUpPr fitToPage="1"/>
  </sheetPr>
  <dimension ref="A1:L15"/>
  <sheetViews>
    <sheetView tabSelected="1" workbookViewId="0">
      <selection activeCell="J18" sqref="J18"/>
    </sheetView>
  </sheetViews>
  <sheetFormatPr defaultRowHeight="16.5"/>
  <cols>
    <col min="1" max="1" width="1.5234375" style="61" customWidth="1"/>
    <col min="2" max="2" width="11.7890625" style="35" customWidth="1"/>
    <col min="3" max="3" width="11.734375" style="57" bestFit="1" customWidth="1"/>
    <col min="4" max="4" width="13.3671875" style="35" customWidth="1"/>
    <col min="5" max="5" width="18.41796875" style="58" bestFit="1" customWidth="1"/>
    <col min="6" max="6" width="15.20703125" style="32" customWidth="1"/>
    <col min="7" max="7" width="14.578125" style="59" bestFit="1" customWidth="1"/>
    <col min="8" max="8" width="13.9453125" style="60" customWidth="1"/>
    <col min="9" max="9" width="12.578125" style="32" customWidth="1"/>
    <col min="10" max="10" width="16" style="33" bestFit="1" customWidth="1"/>
    <col min="11" max="11" width="12.20703125" style="34" customWidth="1"/>
    <col min="12" max="16384" width="8.83984375" style="35"/>
  </cols>
  <sheetData>
    <row r="1" spans="1:12" s="46" customFormat="1" ht="10" customHeight="1">
      <c r="A1" s="40"/>
      <c r="B1" s="39"/>
      <c r="C1" s="39"/>
      <c r="D1" s="39"/>
      <c r="E1" s="39"/>
      <c r="F1" s="39"/>
      <c r="G1" s="39"/>
      <c r="H1" s="41"/>
      <c r="I1" s="42"/>
      <c r="J1" s="43"/>
      <c r="K1" s="44"/>
      <c r="L1" s="45"/>
    </row>
    <row r="2" spans="1:12">
      <c r="A2" s="29"/>
      <c r="B2" s="30"/>
      <c r="C2" s="30"/>
      <c r="D2" s="30"/>
      <c r="E2" s="30"/>
      <c r="F2" s="30"/>
      <c r="G2" s="30"/>
      <c r="H2" s="31"/>
      <c r="L2" s="47"/>
    </row>
    <row r="3" spans="1:12" ht="23.1">
      <c r="A3" s="29"/>
      <c r="B3" s="173" t="s">
        <v>85</v>
      </c>
      <c r="C3" s="173"/>
      <c r="D3" s="173"/>
      <c r="E3" s="173"/>
      <c r="F3" s="173"/>
      <c r="G3" s="173"/>
      <c r="H3" s="173"/>
      <c r="I3" s="36"/>
      <c r="J3" s="36"/>
      <c r="K3" s="36"/>
      <c r="L3" s="47"/>
    </row>
    <row r="4" spans="1:12" ht="15.3" customHeight="1">
      <c r="A4" s="29"/>
      <c r="B4" s="173"/>
      <c r="C4" s="173"/>
      <c r="D4" s="173"/>
      <c r="E4" s="173"/>
      <c r="F4" s="173"/>
      <c r="G4" s="173"/>
      <c r="H4" s="173"/>
      <c r="I4" s="36"/>
      <c r="J4" s="36"/>
      <c r="K4" s="36"/>
      <c r="L4" s="37"/>
    </row>
    <row r="5" spans="1:12" ht="21" customHeight="1">
      <c r="A5" s="29"/>
      <c r="B5" s="174">
        <v>15120</v>
      </c>
      <c r="C5" s="176" t="s">
        <v>27</v>
      </c>
      <c r="D5" s="178" t="s">
        <v>20</v>
      </c>
      <c r="E5" s="180" t="s">
        <v>21</v>
      </c>
      <c r="F5" s="182" t="s">
        <v>81</v>
      </c>
      <c r="G5" s="184" t="s">
        <v>29</v>
      </c>
      <c r="H5" s="186" t="s">
        <v>30</v>
      </c>
      <c r="L5" s="48"/>
    </row>
    <row r="6" spans="1:12" ht="21" customHeight="1" thickBot="1">
      <c r="A6" s="29"/>
      <c r="B6" s="175"/>
      <c r="C6" s="177"/>
      <c r="D6" s="179"/>
      <c r="E6" s="181"/>
      <c r="F6" s="183"/>
      <c r="G6" s="185"/>
      <c r="H6" s="187"/>
    </row>
    <row r="7" spans="1:12" ht="18.899999999999999">
      <c r="A7" s="29"/>
      <c r="B7" s="49" t="s">
        <v>28</v>
      </c>
      <c r="C7" s="50">
        <v>745000</v>
      </c>
      <c r="D7" s="51">
        <f>('2021_actual'!K7)/12</f>
        <v>3599.1666666666665</v>
      </c>
      <c r="E7" s="52">
        <v>2.2499999999999999E-2</v>
      </c>
      <c r="F7" s="50">
        <f>((('unit_rent-breakdown'!D31)/12)*(100%-E7))*101%</f>
        <v>8228.9371250000004</v>
      </c>
      <c r="G7" s="50">
        <f>(F7*12)-(D7*12)</f>
        <v>55557.245500000005</v>
      </c>
      <c r="H7" s="53">
        <f>G7/C7</f>
        <v>7.4573483892617462E-2</v>
      </c>
    </row>
    <row r="8" spans="1:12">
      <c r="A8" s="29"/>
      <c r="B8" s="54"/>
      <c r="C8" s="54"/>
      <c r="D8" s="54"/>
      <c r="E8" s="54"/>
      <c r="F8" s="54"/>
      <c r="G8" s="171"/>
      <c r="H8" s="172"/>
    </row>
    <row r="9" spans="1:12">
      <c r="A9" s="29"/>
      <c r="B9" s="38"/>
      <c r="C9" s="38"/>
      <c r="D9" s="38"/>
      <c r="E9" s="38"/>
      <c r="F9" s="38"/>
      <c r="G9" s="55"/>
      <c r="H9" s="56"/>
    </row>
    <row r="10" spans="1:12">
      <c r="B10" s="188"/>
      <c r="C10" s="188"/>
      <c r="D10" s="188"/>
      <c r="E10" s="188"/>
      <c r="F10" s="188"/>
      <c r="G10" s="188"/>
      <c r="H10" s="188"/>
    </row>
    <row r="11" spans="1:12">
      <c r="B11" s="194" t="s">
        <v>82</v>
      </c>
      <c r="C11" s="194"/>
      <c r="D11" s="194"/>
      <c r="E11" s="194"/>
      <c r="F11" s="194"/>
      <c r="G11" s="194"/>
      <c r="H11" s="194"/>
    </row>
    <row r="12" spans="1:12">
      <c r="B12" s="194"/>
      <c r="C12" s="194"/>
      <c r="D12" s="194"/>
      <c r="E12" s="194"/>
      <c r="F12" s="194"/>
      <c r="G12" s="194"/>
      <c r="H12" s="194"/>
    </row>
    <row r="13" spans="1:12" ht="21" customHeight="1">
      <c r="B13" s="195">
        <v>15120</v>
      </c>
      <c r="C13" s="197" t="s">
        <v>27</v>
      </c>
      <c r="D13" s="199" t="s">
        <v>83</v>
      </c>
      <c r="E13" s="197" t="s">
        <v>21</v>
      </c>
      <c r="F13" s="197" t="s">
        <v>84</v>
      </c>
      <c r="G13" s="195" t="s">
        <v>29</v>
      </c>
      <c r="H13" s="201" t="s">
        <v>30</v>
      </c>
    </row>
    <row r="14" spans="1:12" ht="21" customHeight="1" thickBot="1">
      <c r="B14" s="196"/>
      <c r="C14" s="198"/>
      <c r="D14" s="200"/>
      <c r="E14" s="198"/>
      <c r="F14" s="198"/>
      <c r="G14" s="196"/>
      <c r="H14" s="201"/>
    </row>
    <row r="15" spans="1:12" ht="18.899999999999999">
      <c r="B15" s="189" t="s">
        <v>28</v>
      </c>
      <c r="C15" s="190">
        <v>745000</v>
      </c>
      <c r="D15" s="191">
        <v>4144</v>
      </c>
      <c r="E15" s="192">
        <v>2.2499999999999999E-2</v>
      </c>
      <c r="F15" s="190">
        <v>9208</v>
      </c>
      <c r="G15" s="190">
        <v>60767</v>
      </c>
      <c r="H15" s="193">
        <v>8.1600000000000006E-2</v>
      </c>
    </row>
  </sheetData>
  <mergeCells count="17">
    <mergeCell ref="B11:H12"/>
    <mergeCell ref="B13:B14"/>
    <mergeCell ref="C13:C14"/>
    <mergeCell ref="D13:D14"/>
    <mergeCell ref="E13:E14"/>
    <mergeCell ref="F13:F14"/>
    <mergeCell ref="G13:G14"/>
    <mergeCell ref="H13:H14"/>
    <mergeCell ref="G8:H8"/>
    <mergeCell ref="B3:H4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2" bottom="0.2" header="0" footer="0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2021_actual</vt:lpstr>
      <vt:lpstr>unit_rent-breakdown</vt:lpstr>
      <vt:lpstr>general_info</vt:lpstr>
      <vt:lpstr>2022+CAP</vt:lpstr>
      <vt:lpstr>'2022+CAP'!Print_Area</vt:lpstr>
      <vt:lpstr>general_info!Print_Area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</dc:creator>
  <cp:lastModifiedBy>pT</cp:lastModifiedBy>
  <cp:lastPrinted>2021-03-26T18:56:51Z</cp:lastPrinted>
  <dcterms:created xsi:type="dcterms:W3CDTF">2021-02-23T21:29:31Z</dcterms:created>
  <dcterms:modified xsi:type="dcterms:W3CDTF">2022-09-21T19:51:49Z</dcterms:modified>
</cp:coreProperties>
</file>