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3C869478-4DDD-4A2E-9E20-BDA88F3624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<sst xmlns="http://schemas.openxmlformats.org/spreadsheetml/2006/main" count="58" uniqueCount="58">
  <si>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</si>
  <si>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</si>
  <si>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</si>
  <si>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</si>
  <si>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</si>
  <si>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</si>
  <si>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</si>
  <si>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</si>
  <si>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</si>
  <si>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</si>
  <si>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</si>
  <si>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</si>
  <si>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</si>
  <si>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</si>
  <si>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</si>
  <si>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</si>
  <si>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</si>
  <si>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</si>
  <si>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</si>
  <si>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</si>
  <si>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</si>
  <si>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</si>
  <si>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</si>
  <si>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</si>
  <si>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</si>
  <si>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</si>
  <si>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</si>
  <si>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</si>
  <si>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</si>
  <si>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</si>
  <si>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</si>
  <si>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</si>
  <si>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</si>
  <si>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</si>
  <si>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</si>
  <si>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</si>
  <si>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</si>
  <si>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</si>
  <si>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</si>
  <si>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</si>
  <si>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</si>
  <si>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</si>
  <si>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</si>
  <si>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</si>
  <si>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</si>
  <si>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</si>
  <si>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</si>
  <si>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</si>
  <si>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</si>
  <si>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</si>
  <si>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</si>
  <si>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</si>
  <si>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</si>
  <si>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</si>
  <si>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</si>
  <si>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</si>
  <si>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</si>
  <si>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228 N Luzerne Ave. Baltimore, MD 21224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</si>
</sst>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0" fillId="0" borderId="0" xfId="0" applyFont="1" applyFill="1" applyAlignment="1"/>
    <xf numFmtId="16" fontId="2" fillId="0" borderId="0" xfId="0" applyNumberFormat="1" applyFont="1" applyFill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G48" sqref="G48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B2" s="44"/>
      <c r="C2" s="44"/>
      <c r="D2" s="4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5">
        <v>210000</v>
      </c>
      <c r="E6" s="6"/>
    </row>
    <row r="7" spans="1:8" ht="12" customHeight="1" x14ac:dyDescent="0.25">
      <c r="B7" t="s">
        <v>5</v>
      </c>
      <c r="D7" s="6">
        <f>D6*E7</f>
        <v>42000</v>
      </c>
      <c r="E7" s="7">
        <v>0.2</v>
      </c>
      <c r="F7" t="s">
        <v>6</v>
      </c>
    </row>
    <row r="8" spans="1:8" ht="12" customHeight="1" x14ac:dyDescent="0.25">
      <c r="B8" s="8" t="s">
        <v>7</v>
      </c>
      <c r="D8" s="6">
        <f>D6-D7</f>
        <v>168000</v>
      </c>
    </row>
    <row r="9" spans="1:8" ht="12" customHeight="1" x14ac:dyDescent="0.25">
      <c r="B9" s="1" t="s">
        <v>8</v>
      </c>
      <c r="D9" s="9">
        <v>3.9899999999999998E-2</v>
      </c>
      <c r="F9" s="43">
        <v>30</v>
      </c>
      <c r="G9" s="42" t="s">
        <v>54</v>
      </c>
    </row>
    <row r="10" spans="1:8" ht="12" customHeight="1" x14ac:dyDescent="0.25">
      <c r="B10" t="s">
        <v>10</v>
      </c>
      <c r="D10" s="10">
        <v>0.3</v>
      </c>
      <c r="E10" s="11"/>
    </row>
    <row r="11" spans="1:8" ht="12" customHeight="1" x14ac:dyDescent="0.25">
      <c r="B11" t="s">
        <v>11</v>
      </c>
      <c r="D11">
        <v>27.5</v>
      </c>
      <c r="E11" s="12" t="s">
        <v>9</v>
      </c>
    </row>
    <row r="12" spans="1:8" ht="12" customHeight="1" x14ac:dyDescent="0.25">
      <c r="B12" t="s">
        <v>12</v>
      </c>
      <c r="D12" s="6">
        <f>D6*E12</f>
        <v>21000</v>
      </c>
      <c r="E12" s="13">
        <v>0.1</v>
      </c>
      <c r="F12" t="s">
        <v>13</v>
      </c>
    </row>
    <row r="13" spans="1:8" ht="12" customHeight="1" x14ac:dyDescent="0.25">
      <c r="B13" t="s">
        <v>51</v>
      </c>
      <c r="D13" s="6">
        <f>D6*E13</f>
        <v>9660</v>
      </c>
      <c r="E13" s="14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8"/>
      <c r="H17" s="15">
        <f>SUM(D18:D19)*12</f>
        <v>20400</v>
      </c>
    </row>
    <row r="18" spans="2:8" ht="12" customHeight="1" x14ac:dyDescent="0.25">
      <c r="D18" s="16">
        <v>1700</v>
      </c>
      <c r="E18" t="s">
        <v>17</v>
      </c>
      <c r="F18" s="8"/>
      <c r="H18" s="15"/>
    </row>
    <row r="19" spans="2:8" ht="12" customHeight="1" x14ac:dyDescent="0.25">
      <c r="D19" s="17"/>
    </row>
    <row r="20" spans="2:8" ht="12" customHeight="1" x14ac:dyDescent="0.25">
      <c r="B20" t="s">
        <v>18</v>
      </c>
      <c r="F20" s="18">
        <v>0.05</v>
      </c>
      <c r="G20" s="19"/>
      <c r="H20" s="15">
        <f>(H17*F20)*-1</f>
        <v>-1020</v>
      </c>
    </row>
    <row r="21" spans="2:8" ht="12" customHeight="1" x14ac:dyDescent="0.25"/>
    <row r="22" spans="2:8" ht="12" customHeight="1" x14ac:dyDescent="0.25">
      <c r="B22" s="1" t="s">
        <v>19</v>
      </c>
      <c r="H22" s="20">
        <f>H17+H20</f>
        <v>19380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1">
        <v>1684</v>
      </c>
    </row>
    <row r="27" spans="2:8" ht="12" customHeight="1" x14ac:dyDescent="0.25">
      <c r="C27" t="s">
        <v>22</v>
      </c>
      <c r="E27" s="22">
        <v>600</v>
      </c>
    </row>
    <row r="28" spans="2:8" ht="12" customHeight="1" x14ac:dyDescent="0.25">
      <c r="C28" t="s">
        <v>23</v>
      </c>
      <c r="E28" s="23">
        <v>0</v>
      </c>
      <c r="F28" t="s">
        <v>55</v>
      </c>
    </row>
    <row r="29" spans="2:8" ht="12" customHeight="1" x14ac:dyDescent="0.25">
      <c r="C29" t="s">
        <v>24</v>
      </c>
      <c r="E29" s="23">
        <v>0</v>
      </c>
      <c r="F29" t="s">
        <v>56</v>
      </c>
    </row>
    <row r="30" spans="2:8" ht="12" customHeight="1" x14ac:dyDescent="0.25">
      <c r="C30" t="s">
        <v>25</v>
      </c>
      <c r="E30" s="23">
        <v>0</v>
      </c>
    </row>
    <row r="31" spans="2:8" ht="12" customHeight="1" x14ac:dyDescent="0.25">
      <c r="C31" t="s">
        <v>26</v>
      </c>
      <c r="E31" s="23">
        <f>F31*H17</f>
        <v>1020</v>
      </c>
      <c r="F31" s="24">
        <v>0.05</v>
      </c>
      <c r="G31" s="25" t="s">
        <v>27</v>
      </c>
    </row>
    <row r="32" spans="2:8" ht="12" customHeight="1" x14ac:dyDescent="0.25">
      <c r="C32" t="s">
        <v>28</v>
      </c>
      <c r="E32" s="23">
        <f>F32*H17</f>
        <v>1632</v>
      </c>
      <c r="F32" s="24">
        <v>0.08</v>
      </c>
    </row>
    <row r="33" spans="2:8" ht="12" customHeight="1" x14ac:dyDescent="0.25">
      <c r="E33" s="26"/>
      <c r="F33" s="27"/>
      <c r="H33" s="28"/>
    </row>
    <row r="34" spans="2:8" ht="12" customHeight="1" x14ac:dyDescent="0.25"/>
    <row r="35" spans="2:8" ht="12" customHeight="1" x14ac:dyDescent="0.25">
      <c r="C35" t="s">
        <v>29</v>
      </c>
      <c r="E35" s="15">
        <f>SUM(E26:E33)</f>
        <v>4936</v>
      </c>
      <c r="F35" s="29"/>
      <c r="G35" s="29"/>
    </row>
    <row r="36" spans="2:8" ht="12" customHeight="1" x14ac:dyDescent="0.25"/>
    <row r="37" spans="2:8" ht="12" customHeight="1" x14ac:dyDescent="0.25">
      <c r="B37" s="1" t="s">
        <v>30</v>
      </c>
      <c r="H37" s="20">
        <f>H22-E35</f>
        <v>14444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6"/>
      <c r="H39" s="15">
        <f>C40*12</f>
        <v>-9613.073490733108</v>
      </c>
    </row>
    <row r="40" spans="2:8" ht="12" customHeight="1" x14ac:dyDescent="0.25">
      <c r="C40" s="30">
        <f>PMT(D9/12,F9*12,D8)</f>
        <v>-801.08945756109233</v>
      </c>
      <c r="D40" s="28" t="s">
        <v>32</v>
      </c>
      <c r="E40" s="28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0">
        <f>H37+H39</f>
        <v>4830.926509266892</v>
      </c>
    </row>
    <row r="43" spans="2:8" ht="12" customHeight="1" x14ac:dyDescent="0.25">
      <c r="B43" s="1"/>
      <c r="C43" s="1"/>
      <c r="D43" s="1"/>
      <c r="H43" s="20"/>
    </row>
    <row r="44" spans="2:8" ht="12" customHeight="1" x14ac:dyDescent="0.25">
      <c r="B44" s="1" t="s">
        <v>34</v>
      </c>
      <c r="C44" s="1"/>
      <c r="D44" s="1"/>
      <c r="H44" s="31">
        <f>H42/12</f>
        <v>402.57720910557435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2">
        <f>FV(D9/12,12,C40,D8)+D8</f>
        <v>2963.6820300931286</v>
      </c>
    </row>
    <row r="47" spans="2:8" ht="12" customHeight="1" x14ac:dyDescent="0.25">
      <c r="B47" s="1"/>
      <c r="C47" s="1"/>
      <c r="D47" s="1"/>
      <c r="E47" s="1"/>
      <c r="H47" s="32"/>
    </row>
    <row r="48" spans="2:8" ht="12" customHeight="1" x14ac:dyDescent="0.25">
      <c r="B48" s="1" t="s">
        <v>36</v>
      </c>
      <c r="H48">
        <f>(H37/H39)*-1</f>
        <v>1.502537145266168</v>
      </c>
    </row>
    <row r="49" spans="2:8" ht="12" customHeight="1" x14ac:dyDescent="0.25"/>
    <row r="50" spans="2:8" ht="12" customHeight="1" x14ac:dyDescent="0.25">
      <c r="B50" s="1" t="s">
        <v>37</v>
      </c>
      <c r="H50" s="15">
        <f>H42+H46</f>
        <v>7794.6085393600206</v>
      </c>
    </row>
    <row r="51" spans="2:8" ht="12" customHeight="1" x14ac:dyDescent="0.25"/>
    <row r="52" spans="2:8" ht="12" customHeight="1" x14ac:dyDescent="0.25">
      <c r="B52" s="1" t="s">
        <v>38</v>
      </c>
      <c r="D52" s="33" t="s">
        <v>39</v>
      </c>
      <c r="E52" s="34"/>
      <c r="F52" s="34"/>
      <c r="H52" s="35">
        <f>(D6-D12)/D11*-1</f>
        <v>-6872.727272727273</v>
      </c>
    </row>
    <row r="53" spans="2:8" ht="12" customHeight="1" x14ac:dyDescent="0.25"/>
    <row r="54" spans="2:8" ht="12" customHeight="1" x14ac:dyDescent="0.25">
      <c r="B54" s="1" t="s">
        <v>40</v>
      </c>
      <c r="H54" s="20">
        <f>H50+H52</f>
        <v>921.88126663274761</v>
      </c>
    </row>
    <row r="55" spans="2:8" ht="12" customHeight="1" x14ac:dyDescent="0.25"/>
    <row r="56" spans="2:8" ht="12" customHeight="1" x14ac:dyDescent="0.25">
      <c r="B56" s="1" t="s">
        <v>41</v>
      </c>
      <c r="E56" s="39" t="s">
        <v>42</v>
      </c>
      <c r="F56" s="39"/>
      <c r="G56" s="39"/>
      <c r="H56" s="36">
        <f>H37/D6</f>
        <v>6.8780952380952387E-2</v>
      </c>
    </row>
    <row r="57" spans="2:8" ht="12" customHeight="1" x14ac:dyDescent="0.25"/>
    <row r="58" spans="2:8" ht="12" customHeight="1" x14ac:dyDescent="0.25">
      <c r="B58" s="1" t="s">
        <v>43</v>
      </c>
      <c r="E58" s="28" t="s">
        <v>44</v>
      </c>
      <c r="H58" s="37">
        <f>D6/H17</f>
        <v>10.294117647058824</v>
      </c>
    </row>
    <row r="59" spans="2:8" ht="12" customHeight="1" x14ac:dyDescent="0.25"/>
    <row r="60" spans="2:8" ht="12" customHeight="1" x14ac:dyDescent="0.25">
      <c r="B60" s="1" t="s">
        <v>45</v>
      </c>
      <c r="E60" s="28" t="s">
        <v>46</v>
      </c>
      <c r="H60" s="24">
        <f>H42/(D7+D13)</f>
        <v>9.351386971093481E-2</v>
      </c>
    </row>
    <row r="61" spans="2:8" ht="12" customHeight="1" x14ac:dyDescent="0.25"/>
    <row r="62" spans="2:8" ht="12" customHeight="1" x14ac:dyDescent="0.25">
      <c r="B62" s="1" t="s">
        <v>47</v>
      </c>
      <c r="E62" s="28" t="s">
        <v>48</v>
      </c>
      <c r="H62" s="11">
        <f>(H42+((H54*D10)*-1)+H46+(D6*0.03))/D7</f>
        <v>0.32900105141357611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0">
        <f>(H42+(H54*D10)*-1)/(D7+D13)</f>
        <v>8.8160319962777151E-2</v>
      </c>
    </row>
    <row r="65" spans="1:4" ht="12" customHeight="1" x14ac:dyDescent="0.25"/>
    <row r="66" spans="1:4" ht="12" customHeight="1" x14ac:dyDescent="0.25">
      <c r="A66" s="40" t="s">
        <v>53</v>
      </c>
    </row>
    <row r="67" spans="1:4" ht="12" customHeight="1" x14ac:dyDescent="0.25">
      <c r="A67" s="41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8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2021-03-09T20:55:42Z</dcterms:modified>
</cp:coreProperties>
</file>