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et Chua\Desktop\Turnkeys - MC\TK  Info and Templates\Proformas\"/>
    </mc:Choice>
  </mc:AlternateContent>
  <xr:revisionPtr revIDLastSave="0" documentId="13_ncr:1_{41CBA575-E3FE-4528-8F7E-099C9E0FB24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nk Pro Forma" sheetId="1" r:id="rId1"/>
  </sheets>
  <definedNames>
    <definedName name="OLE_LINK1" localSheetId="0">'Bank Pro Forma'!$F$26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<sst xmlns="http://schemas.openxmlformats.org/spreadsheetml/2006/main" count="58" uniqueCount="58">
  <si>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</si>
  <si>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</si>
  <si>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</si>
  <si>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</si>
  <si>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</si>
  <si>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</si>
  <si>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</si>
  <si>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</si>
  <si>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</si>
  <si>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</si>
  <si>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</si>
  <si>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</si>
  <si>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</si>
  <si>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</si>
  <si>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</si>
  <si>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</si>
  <si>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</si>
  <si>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</si>
  <si>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</si>
  <si>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</si>
  <si>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</si>
  <si>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</si>
  <si>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</si>
  <si>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</si>
  <si>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</si>
  <si>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</si>
  <si>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</si>
  <si>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</si>
  <si>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</si>
  <si>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</si>
  <si>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</si>
  <si>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</si>
  <si>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</si>
  <si>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</si>
  <si>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</si>
  <si>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</si>
  <si>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</si>
  <si>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</si>
  <si>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</si>
  <si>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</si>
  <si>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</si>
  <si>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</si>
  <si>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</si>
  <si>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</si>
  <si>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</si>
  <si>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</si>
  <si>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</si>
  <si>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</si>
  <si>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</si>
  <si>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</si>
  <si>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</si>
  <si>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</si>
  <si>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</si>
  <si>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</si>
  <si>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</si>
  <si>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</si>
  <si>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</si>
  <si>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t>2101 Poplar Grove St. Baltimore, MD 21216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</si>
</sst>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4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i/>
      <sz val="11"/>
      <color rgb="FF000000"/>
      <name val="Calibri"/>
      <family val="2"/>
    </font>
    <font>
      <b/>
      <sz val="9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4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12" fillId="0" borderId="0" xfId="0" applyFont="1" applyAlignment="1">
      <alignment vertical="center"/>
    </xf>
    <xf numFmtId="0" fontId="12" fillId="0" borderId="0" xfId="0" applyFont="1" applyAlignment="1"/>
    <xf numFmtId="0" fontId="13" fillId="0" borderId="0" xfId="0" applyFont="1" applyAlignment="1"/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0"/>
  <sheetViews>
    <sheetView tabSelected="1" view="pageLayout" topLeftCell="A40" zoomScale="92" zoomScaleNormal="100" zoomScalePageLayoutView="92" workbookViewId="0">
      <selection activeCell="F33" sqref="F33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11.77734375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3.2" x14ac:dyDescent="0.25">
      <c r="A2" s="47" t="s">
        <v>57</v>
      </c>
      <c r="D2" s="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6">
        <v>215000</v>
      </c>
      <c r="E6" s="7"/>
    </row>
    <row r="7" spans="1:8" ht="12" customHeight="1" x14ac:dyDescent="0.25">
      <c r="B7" t="s">
        <v>5</v>
      </c>
      <c r="D7" s="7">
        <f>D6*E7</f>
        <v>43000</v>
      </c>
      <c r="E7" s="8">
        <v>0.2</v>
      </c>
      <c r="F7" t="s">
        <v>6</v>
      </c>
    </row>
    <row r="8" spans="1:8" ht="12" customHeight="1" x14ac:dyDescent="0.25">
      <c r="B8" s="9" t="s">
        <v>7</v>
      </c>
      <c r="D8" s="7">
        <f>D6-D7</f>
        <v>172000</v>
      </c>
    </row>
    <row r="9" spans="1:8" ht="12" customHeight="1" x14ac:dyDescent="0.25">
      <c r="B9" s="1" t="s">
        <v>8</v>
      </c>
      <c r="D9" s="10">
        <v>4.2500000000000003E-2</v>
      </c>
      <c r="F9" s="44">
        <v>30</v>
      </c>
      <c r="G9" s="43" t="s">
        <v>54</v>
      </c>
    </row>
    <row r="10" spans="1:8" ht="12" customHeight="1" x14ac:dyDescent="0.25">
      <c r="B10" t="s">
        <v>10</v>
      </c>
      <c r="D10" s="11">
        <v>0.3</v>
      </c>
      <c r="E10" s="12"/>
    </row>
    <row r="11" spans="1:8" ht="12" customHeight="1" x14ac:dyDescent="0.25">
      <c r="B11" t="s">
        <v>11</v>
      </c>
      <c r="D11">
        <v>27.5</v>
      </c>
      <c r="E11" s="13" t="s">
        <v>9</v>
      </c>
    </row>
    <row r="12" spans="1:8" ht="12" customHeight="1" x14ac:dyDescent="0.25">
      <c r="B12" t="s">
        <v>12</v>
      </c>
      <c r="D12" s="7">
        <f>D6*E12</f>
        <v>21500</v>
      </c>
      <c r="E12" s="14">
        <v>0.1</v>
      </c>
      <c r="F12" t="s">
        <v>13</v>
      </c>
    </row>
    <row r="13" spans="1:8" ht="12" customHeight="1" x14ac:dyDescent="0.25">
      <c r="B13" t="s">
        <v>51</v>
      </c>
      <c r="D13" s="7">
        <f>D6*E13</f>
        <v>9890</v>
      </c>
      <c r="E13" s="15">
        <v>4.5999999999999999E-2</v>
      </c>
    </row>
    <row r="14" spans="1:8" ht="12" customHeight="1" x14ac:dyDescent="0.25"/>
    <row r="15" spans="1:8" ht="12" customHeight="1" x14ac:dyDescent="0.25">
      <c r="A15" s="1" t="s">
        <v>14</v>
      </c>
    </row>
    <row r="16" spans="1:8" ht="12" customHeight="1" x14ac:dyDescent="0.25"/>
    <row r="17" spans="2:8" ht="12" customHeight="1" x14ac:dyDescent="0.25">
      <c r="B17" t="s">
        <v>15</v>
      </c>
      <c r="D17" t="s">
        <v>16</v>
      </c>
      <c r="F17" s="9"/>
      <c r="H17" s="16">
        <f>SUM(D18:D19)*12</f>
        <v>19800</v>
      </c>
    </row>
    <row r="18" spans="2:8" ht="12" customHeight="1" x14ac:dyDescent="0.25">
      <c r="D18" s="17">
        <v>1650</v>
      </c>
      <c r="E18" t="s">
        <v>17</v>
      </c>
      <c r="F18" s="9"/>
      <c r="H18" s="16"/>
    </row>
    <row r="19" spans="2:8" ht="12" customHeight="1" x14ac:dyDescent="0.25">
      <c r="D19" s="18"/>
    </row>
    <row r="20" spans="2:8" ht="12" customHeight="1" x14ac:dyDescent="0.25">
      <c r="B20" t="s">
        <v>18</v>
      </c>
      <c r="F20" s="19">
        <v>0.05</v>
      </c>
      <c r="G20" s="20"/>
      <c r="H20" s="16">
        <f>(H17*F20)*-1</f>
        <v>-990</v>
      </c>
    </row>
    <row r="21" spans="2:8" ht="12" customHeight="1" x14ac:dyDescent="0.25"/>
    <row r="22" spans="2:8" ht="12" customHeight="1" x14ac:dyDescent="0.25">
      <c r="B22" s="1" t="s">
        <v>19</v>
      </c>
      <c r="H22" s="21">
        <f>H17+H20</f>
        <v>18810</v>
      </c>
    </row>
    <row r="23" spans="2:8" ht="12" customHeight="1" x14ac:dyDescent="0.25"/>
    <row r="24" spans="2:8" ht="12" customHeight="1" x14ac:dyDescent="0.25">
      <c r="B24" t="s">
        <v>20</v>
      </c>
    </row>
    <row r="25" spans="2:8" ht="12" customHeight="1" x14ac:dyDescent="0.25"/>
    <row r="26" spans="2:8" ht="12" customHeight="1" x14ac:dyDescent="0.3">
      <c r="C26" t="s">
        <v>21</v>
      </c>
      <c r="E26" s="22">
        <v>2131</v>
      </c>
      <c r="F26" s="46"/>
      <c r="G26" s="45"/>
    </row>
    <row r="27" spans="2:8" ht="12" customHeight="1" x14ac:dyDescent="0.25">
      <c r="C27" t="s">
        <v>22</v>
      </c>
      <c r="E27" s="23">
        <v>650</v>
      </c>
    </row>
    <row r="28" spans="2:8" ht="12" customHeight="1" x14ac:dyDescent="0.25">
      <c r="C28" t="s">
        <v>23</v>
      </c>
      <c r="E28" s="24">
        <v>0</v>
      </c>
      <c r="F28" t="s">
        <v>55</v>
      </c>
    </row>
    <row r="29" spans="2:8" ht="12" customHeight="1" x14ac:dyDescent="0.25">
      <c r="C29" t="s">
        <v>24</v>
      </c>
      <c r="E29" s="24">
        <v>0</v>
      </c>
      <c r="F29" t="s">
        <v>56</v>
      </c>
    </row>
    <row r="30" spans="2:8" ht="12" customHeight="1" x14ac:dyDescent="0.25">
      <c r="C30" t="s">
        <v>25</v>
      </c>
      <c r="E30" s="24">
        <v>0</v>
      </c>
    </row>
    <row r="31" spans="2:8" ht="12" customHeight="1" x14ac:dyDescent="0.25">
      <c r="C31" t="s">
        <v>26</v>
      </c>
      <c r="E31" s="24">
        <f>F31*H17</f>
        <v>594</v>
      </c>
      <c r="F31" s="25">
        <v>0.03</v>
      </c>
      <c r="G31" s="26" t="s">
        <v>27</v>
      </c>
    </row>
    <row r="32" spans="2:8" ht="12" customHeight="1" x14ac:dyDescent="0.25">
      <c r="C32" t="s">
        <v>28</v>
      </c>
      <c r="E32" s="24">
        <f>F32*H17</f>
        <v>1188</v>
      </c>
      <c r="F32" s="25">
        <v>0.06</v>
      </c>
    </row>
    <row r="33" spans="2:8" ht="12" customHeight="1" x14ac:dyDescent="0.25">
      <c r="E33" s="27"/>
      <c r="F33" s="28"/>
      <c r="H33" s="29"/>
    </row>
    <row r="34" spans="2:8" ht="12" customHeight="1" x14ac:dyDescent="0.25"/>
    <row r="35" spans="2:8" ht="12" customHeight="1" x14ac:dyDescent="0.25">
      <c r="C35" t="s">
        <v>29</v>
      </c>
      <c r="E35" s="16">
        <f>SUM(E26:E33)</f>
        <v>4563</v>
      </c>
      <c r="F35" s="30"/>
      <c r="G35" s="30"/>
    </row>
    <row r="36" spans="2:8" ht="12" customHeight="1" x14ac:dyDescent="0.25"/>
    <row r="37" spans="2:8" ht="12" customHeight="1" x14ac:dyDescent="0.25">
      <c r="B37" s="1" t="s">
        <v>30</v>
      </c>
      <c r="H37" s="21">
        <f>H22-E35</f>
        <v>14247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7"/>
      <c r="H39" s="16">
        <f>C40*12</f>
        <v>-10153.639351880543</v>
      </c>
    </row>
    <row r="40" spans="2:8" ht="12" customHeight="1" x14ac:dyDescent="0.25">
      <c r="C40" s="31">
        <f>PMT(D9/12,F9*12,D8)</f>
        <v>-846.13661265671192</v>
      </c>
      <c r="D40" s="29" t="s">
        <v>32</v>
      </c>
      <c r="E40" s="29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1">
        <f>H37+H39</f>
        <v>4093.3606481194565</v>
      </c>
    </row>
    <row r="43" spans="2:8" ht="12" customHeight="1" x14ac:dyDescent="0.25">
      <c r="B43" s="1"/>
      <c r="C43" s="1"/>
      <c r="D43" s="1"/>
      <c r="H43" s="21"/>
    </row>
    <row r="44" spans="2:8" ht="12" customHeight="1" x14ac:dyDescent="0.25">
      <c r="B44" s="1" t="s">
        <v>34</v>
      </c>
      <c r="C44" s="1"/>
      <c r="D44" s="1"/>
      <c r="H44" s="32">
        <f>H42/12</f>
        <v>341.11338734328803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3">
        <f>FV(D9/12,12,C40,D8)+D8</f>
        <v>2899.6902474978997</v>
      </c>
    </row>
    <row r="47" spans="2:8" ht="12" customHeight="1" x14ac:dyDescent="0.25">
      <c r="B47" s="1"/>
      <c r="C47" s="1"/>
      <c r="D47" s="1"/>
      <c r="E47" s="1"/>
      <c r="H47" s="33"/>
    </row>
    <row r="48" spans="2:8" ht="12" customHeight="1" x14ac:dyDescent="0.25">
      <c r="B48" s="1" t="s">
        <v>36</v>
      </c>
      <c r="H48">
        <f>(H37/H39)*-1</f>
        <v>1.4031422139650185</v>
      </c>
    </row>
    <row r="49" spans="2:8" ht="12" customHeight="1" x14ac:dyDescent="0.25"/>
    <row r="50" spans="2:8" ht="12" customHeight="1" x14ac:dyDescent="0.25">
      <c r="B50" s="1" t="s">
        <v>37</v>
      </c>
      <c r="H50" s="16">
        <f>H42+H46</f>
        <v>6993.0508956173562</v>
      </c>
    </row>
    <row r="51" spans="2:8" ht="12" customHeight="1" x14ac:dyDescent="0.25"/>
    <row r="52" spans="2:8" ht="12" customHeight="1" x14ac:dyDescent="0.25">
      <c r="B52" s="1" t="s">
        <v>38</v>
      </c>
      <c r="D52" s="34" t="s">
        <v>39</v>
      </c>
      <c r="E52" s="35"/>
      <c r="F52" s="35"/>
      <c r="H52" s="36">
        <f>(D6-D12)/D11*-1</f>
        <v>-7036.363636363636</v>
      </c>
    </row>
    <row r="53" spans="2:8" ht="12" customHeight="1" x14ac:dyDescent="0.25"/>
    <row r="54" spans="2:8" ht="12" customHeight="1" x14ac:dyDescent="0.25">
      <c r="B54" s="1" t="s">
        <v>40</v>
      </c>
      <c r="H54" s="21">
        <f>H50+H52</f>
        <v>-43.312740746279815</v>
      </c>
    </row>
    <row r="55" spans="2:8" ht="12" customHeight="1" x14ac:dyDescent="0.25"/>
    <row r="56" spans="2:8" ht="12" customHeight="1" x14ac:dyDescent="0.25">
      <c r="B56" s="1" t="s">
        <v>41</v>
      </c>
      <c r="E56" s="40" t="s">
        <v>42</v>
      </c>
      <c r="F56" s="40"/>
      <c r="G56" s="40"/>
      <c r="H56" s="37">
        <f>H37/D6</f>
        <v>6.6265116279069766E-2</v>
      </c>
    </row>
    <row r="57" spans="2:8" ht="12" customHeight="1" x14ac:dyDescent="0.25"/>
    <row r="58" spans="2:8" ht="12" customHeight="1" x14ac:dyDescent="0.25">
      <c r="B58" s="1" t="s">
        <v>43</v>
      </c>
      <c r="E58" s="29" t="s">
        <v>44</v>
      </c>
      <c r="H58" s="38">
        <f>D6/H17</f>
        <v>10.858585858585858</v>
      </c>
    </row>
    <row r="59" spans="2:8" ht="12" customHeight="1" x14ac:dyDescent="0.25"/>
    <row r="60" spans="2:8" ht="12" customHeight="1" x14ac:dyDescent="0.25">
      <c r="B60" s="1" t="s">
        <v>45</v>
      </c>
      <c r="E60" s="29" t="s">
        <v>46</v>
      </c>
      <c r="H60" s="25">
        <f>H42/(D7+D13)</f>
        <v>7.7393848518046066E-2</v>
      </c>
    </row>
    <row r="61" spans="2:8" ht="12" customHeight="1" x14ac:dyDescent="0.25"/>
    <row r="62" spans="2:8" ht="12" customHeight="1" x14ac:dyDescent="0.25">
      <c r="B62" s="1" t="s">
        <v>47</v>
      </c>
      <c r="E62" s="29" t="s">
        <v>48</v>
      </c>
      <c r="H62" s="12">
        <f>(H42+((H54*D10)*-1)+H46+(D6*0.03))/D7</f>
        <v>0.31293127250793579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1">
        <f>(H42+(H54*D10)*-1)/(D7+D13)</f>
        <v>7.7639524869414653E-2</v>
      </c>
    </row>
    <row r="65" spans="1:4" ht="12" customHeight="1" x14ac:dyDescent="0.25"/>
    <row r="66" spans="1:4" ht="12" customHeight="1" x14ac:dyDescent="0.25">
      <c r="A66" s="41" t="s">
        <v>53</v>
      </c>
    </row>
    <row r="67" spans="1:4" ht="12" customHeight="1" x14ac:dyDescent="0.25">
      <c r="A67" s="42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9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scale="60" orientation="portrait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98DBCA08FC6249AAD65CC7D5BCF263" ma:contentTypeVersion="13" ma:contentTypeDescription="Create a new document." ma:contentTypeScope="" ma:versionID="cbc26393299aa0373566da5473947dc5">
  <xsd:schema xmlns:xsd="http://www.w3.org/2001/XMLSchema" xmlns:xs="http://www.w3.org/2001/XMLSchema" xmlns:p="http://schemas.microsoft.com/office/2006/metadata/properties" xmlns:ns2="bf706fd8-670b-494f-bda4-e0e61d42019e" xmlns:ns3="d04631cb-6833-4e7e-b968-0bfdcb0cd474" targetNamespace="http://schemas.microsoft.com/office/2006/metadata/properties" ma:root="true" ma:fieldsID="ffeec7906d36729c1e6af6937effd71e" ns2:_="" ns3:_="">
    <xsd:import namespace="bf706fd8-670b-494f-bda4-e0e61d42019e"/>
    <xsd:import namespace="d04631cb-6833-4e7e-b968-0bfdcb0cd4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706fd8-670b-494f-bda4-e0e61d420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4631cb-6833-4e7e-b968-0bfdcb0cd4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BDF2AB-DCD8-4DFB-985D-975EBFE73B4B}"/>
</file>

<file path=customXml/itemProps2.xml><?xml version="1.0" encoding="utf-8"?>
<ds:datastoreItem xmlns:ds="http://schemas.openxmlformats.org/officeDocument/2006/customXml" ds:itemID="{F6C913C5-1E02-409B-B721-37C41009338C}"/>
</file>

<file path=customXml/itemProps3.xml><?xml version="1.0" encoding="utf-8"?>
<ds:datastoreItem xmlns:ds="http://schemas.openxmlformats.org/officeDocument/2006/customXml" ds:itemID="{C39B3C41-66F9-492C-83B9-E08617E4B1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Pro Forma</vt:lpstr>
      <vt:lpstr>'Bank Pro Forma'!OLE_LINK1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2021-10-21T12:36:45Z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0x0101005498DBCA08FC6249AAD65CC7D5BCF263</vt:lpwstr>
  </property>
</Properties>
</file>