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urnkey Proformas\"/>
    </mc:Choice>
  </mc:AlternateContent>
  <xr:revisionPtr revIDLastSave="0" documentId="8_{C1D1849A-9235-41D6-B642-1077E9B450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 Pro Forma" sheetId="1" r:id="rId1"/>
  </sheets>
  <definedNames>
    <definedName name="OLE_LINK1" localSheetId="0">'Bank Pro Forma'!$F$26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" l="1"/>
  <c r="E32" i="1" s="1"/>
  <c r="D13" i="1"/>
  <c r="D12" i="1"/>
  <c r="H52" i="1" s="1"/>
  <c r="D7" i="1"/>
  <c r="D8" i="1" s="1"/>
  <c r="C40" i="1" s="1"/>
  <c r="H46" i="1" l="1"/>
  <c r="H39" i="1"/>
  <c r="H58" i="1"/>
  <c r="H20" i="1"/>
  <c r="H22" i="1" s="1"/>
  <c r="E31" i="1"/>
  <c r="E35" i="1" s="1"/>
  <c r="H37" i="1" l="1"/>
  <c r="H48" i="1" s="1"/>
  <c r="H56" i="1" l="1"/>
  <c r="H42" i="1"/>
  <c r="H60" i="1" s="1"/>
  <c r="H44" i="1" l="1"/>
  <c r="H50" i="1"/>
  <c r="H54" i="1" s="1"/>
  <c r="H62" i="1" s="1"/>
  <c r="H64" i="1" l="1"/>
</calcChain>
</file>

<file path=xl/sharedStrings.xml><?xml version="1.0" encoding="utf-8"?>
<sst xmlns="http://schemas.openxmlformats.org/spreadsheetml/2006/main" count="59" uniqueCount="59">
  <si>
    <t>Property Address</t>
  </si>
  <si>
    <t>Turnkey Rental Pro Forma</t>
  </si>
  <si>
    <t>Income and Expenses</t>
  </si>
  <si>
    <t>Input:</t>
  </si>
  <si>
    <t>Resale Price</t>
  </si>
  <si>
    <t>Down Payment</t>
  </si>
  <si>
    <t>Bank's Equity</t>
  </si>
  <si>
    <t>Mortgage Loan</t>
  </si>
  <si>
    <t>Mortgage Terms</t>
  </si>
  <si>
    <t>Years</t>
  </si>
  <si>
    <t>Owner's Tax Bracket</t>
  </si>
  <si>
    <t>Cost Recovery</t>
  </si>
  <si>
    <t>Land Value</t>
  </si>
  <si>
    <t>Percent of Total Value</t>
  </si>
  <si>
    <t>Projected First-Year Operating Statement</t>
  </si>
  <si>
    <t>Potential Annual Gross Income</t>
  </si>
  <si>
    <t>Current</t>
  </si>
  <si>
    <t>House</t>
  </si>
  <si>
    <t>Less: Estimated Vacancy Factor/Rental Loss</t>
  </si>
  <si>
    <t>Potential Annual Effective Gross Income</t>
  </si>
  <si>
    <t>Less: Annual Operating Expenses</t>
  </si>
  <si>
    <t>Property Taxes</t>
  </si>
  <si>
    <t>Insurance</t>
  </si>
  <si>
    <t>Water &amp; Sewer</t>
  </si>
  <si>
    <t>Electric</t>
  </si>
  <si>
    <t>trash</t>
  </si>
  <si>
    <t>Replacement/Reserves</t>
  </si>
  <si>
    <t>of annual effective income</t>
  </si>
  <si>
    <t>Management</t>
  </si>
  <si>
    <t>Total Expenses</t>
  </si>
  <si>
    <t>ESTIMATED ANNUAL NET OPERATING INCOME</t>
  </si>
  <si>
    <t>Less: Annual Dept Service</t>
  </si>
  <si>
    <t>Monthly mortgage payment</t>
  </si>
  <si>
    <t>Cash Flow Before Taxes</t>
  </si>
  <si>
    <t>Cash Flow Per Month</t>
  </si>
  <si>
    <t>Add: Principal for year (Equity Build-up)</t>
  </si>
  <si>
    <t>Debt to Credit Ratio</t>
  </si>
  <si>
    <t>Taxable Income Before Cost Recovery</t>
  </si>
  <si>
    <t>Less: Cost Recovery</t>
  </si>
  <si>
    <t>Tax deductible depreciation</t>
  </si>
  <si>
    <t>TAXABLE INCOME</t>
  </si>
  <si>
    <t>CAP Rate</t>
  </si>
  <si>
    <t>(NOI/Purchase Price)</t>
  </si>
  <si>
    <t>Gross Rent Multiplier</t>
  </si>
  <si>
    <t>(Purchase Price/Gross Income)</t>
  </si>
  <si>
    <t>Cash on Cash Rate of Return</t>
  </si>
  <si>
    <t>(Cash Before Taxes/Down Pmt.+Closing Costs)</t>
  </si>
  <si>
    <t>Equity Yield Rate</t>
  </si>
  <si>
    <t>(Assumes 3% Appreciation)</t>
  </si>
  <si>
    <t>Net Spendable Rate of Return</t>
  </si>
  <si>
    <t>(Cash Flow &amp; Tax Savings/Dn. Pmt.+Closing Costs)</t>
  </si>
  <si>
    <t>Depreciable Closing Costs</t>
  </si>
  <si>
    <t>Individual results will vary based on a variety of factors. Historical returns are not a guarantee of future performance.</t>
  </si>
  <si>
    <t xml:space="preserve">NOTE: CR of Maryland I, LLC believes the information to be provided is reliable, however, any projections contained here are estimates only and to be considered Marketing Material. </t>
  </si>
  <si>
    <r>
      <t>Years.</t>
    </r>
    <r>
      <rPr>
        <b/>
        <sz val="10"/>
        <color rgb="FF000000"/>
        <rFont val="Arial"/>
        <family val="2"/>
      </rPr>
      <t xml:space="preserve"> NOTE: </t>
    </r>
    <r>
      <rPr>
        <sz val="10"/>
        <color rgb="FF000000"/>
        <rFont val="Arial"/>
        <family val="2"/>
      </rPr>
      <t>due to the Covid-19 pandemic, rates have been fluctuating. Please confirm your rates with your lender</t>
    </r>
  </si>
  <si>
    <t>Billed to owner, reimbursed by tenant</t>
  </si>
  <si>
    <t>Tenant upon move in</t>
  </si>
  <si>
    <r>
      <t>NOTE:</t>
    </r>
    <r>
      <rPr>
        <sz val="10"/>
        <color rgb="FF000000"/>
        <rFont val="Arial"/>
        <family val="2"/>
      </rPr>
      <t xml:space="preserve"> this is a fair market rent estimate. The housing voucher program (section 8) rent can vary dependent on the individual tenant.</t>
    </r>
  </si>
  <si>
    <t>404 N Streeper St. Baltimore, MD 21224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</si>
</sst>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164" formatCode="\$#,##0.00_);[Red]&quot;($&quot;#,##0.00\)"/>
    <numFmt numFmtId="165" formatCode="0.0%"/>
    <numFmt numFmtId="166" formatCode="\$#,##0"/>
    <numFmt numFmtId="167" formatCode="\$#,##0.00"/>
    <numFmt numFmtId="168" formatCode="\$#,##0_);[Red]&quot;($&quot;#,##0\)"/>
    <numFmt numFmtId="169" formatCode="\$#,##0;[Red]\$#,##0"/>
    <numFmt numFmtId="170" formatCode="#,##0.00;[Red]#,##0.00"/>
  </numFmts>
  <fonts count="14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rgb="FF000000"/>
      <name val="Arial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0" fontId="6" fillId="0" borderId="1"/>
    <xf numFmtId="44" fontId="7" fillId="0" borderId="1" applyFont="0" applyFill="0" applyBorder="0" applyAlignment="0" applyProtection="0"/>
    <xf numFmtId="9" fontId="7" fillId="0" borderId="1" applyFont="0" applyFill="0" applyBorder="0" applyAlignment="0" applyProtection="0"/>
  </cellStyleXfs>
  <cellXfs count="5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16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" fontId="2" fillId="0" borderId="0" xfId="0" applyNumberFormat="1" applyFont="1"/>
    <xf numFmtId="164" fontId="2" fillId="2" borderId="1" xfId="0" applyNumberFormat="1" applyFont="1" applyFill="1" applyBorder="1" applyAlignment="1"/>
    <xf numFmtId="164" fontId="2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165" fontId="2" fillId="3" borderId="1" xfId="0" applyNumberFormat="1" applyFont="1" applyFill="1" applyBorder="1"/>
    <xf numFmtId="165" fontId="2" fillId="0" borderId="0" xfId="0" applyNumberFormat="1" applyFont="1"/>
    <xf numFmtId="10" fontId="2" fillId="0" borderId="0" xfId="0" applyNumberFormat="1" applyFont="1"/>
    <xf numFmtId="0" fontId="2" fillId="0" borderId="0" xfId="0" applyFont="1" applyAlignment="1">
      <alignment horizontal="left"/>
    </xf>
    <xf numFmtId="9" fontId="2" fillId="0" borderId="0" xfId="0" applyNumberFormat="1" applyFont="1" applyAlignment="1">
      <alignment horizontal="right"/>
    </xf>
    <xf numFmtId="9" fontId="2" fillId="0" borderId="0" xfId="0" applyNumberFormat="1" applyFont="1"/>
    <xf numFmtId="166" fontId="2" fillId="0" borderId="0" xfId="0" applyNumberFormat="1" applyFont="1"/>
    <xf numFmtId="167" fontId="2" fillId="2" borderId="1" xfId="0" applyNumberFormat="1" applyFont="1" applyFill="1" applyBorder="1" applyAlignment="1"/>
    <xf numFmtId="168" fontId="2" fillId="0" borderId="0" xfId="0" applyNumberFormat="1" applyFont="1" applyAlignment="1">
      <alignment horizontal="center"/>
    </xf>
    <xf numFmtId="16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6" fontId="1" fillId="0" borderId="0" xfId="0" applyNumberFormat="1" applyFont="1"/>
    <xf numFmtId="166" fontId="2" fillId="2" borderId="1" xfId="0" applyNumberFormat="1" applyFont="1" applyFill="1" applyBorder="1" applyAlignment="1"/>
    <xf numFmtId="3" fontId="2" fillId="0" borderId="0" xfId="0" applyNumberFormat="1" applyFont="1" applyAlignment="1"/>
    <xf numFmtId="3" fontId="2" fillId="0" borderId="0" xfId="0" applyNumberFormat="1" applyFont="1"/>
    <xf numFmtId="165" fontId="2" fillId="2" borderId="1" xfId="0" applyNumberFormat="1" applyFont="1" applyFill="1" applyBorder="1"/>
    <xf numFmtId="9" fontId="3" fillId="0" borderId="0" xfId="0" applyNumberFormat="1" applyFont="1"/>
    <xf numFmtId="3" fontId="4" fillId="0" borderId="0" xfId="0" applyNumberFormat="1" applyFont="1"/>
    <xf numFmtId="9" fontId="3" fillId="2" borderId="1" xfId="0" applyNumberFormat="1" applyFont="1" applyFill="1" applyBorder="1"/>
    <xf numFmtId="0" fontId="3" fillId="0" borderId="0" xfId="0" applyFont="1"/>
    <xf numFmtId="0" fontId="2" fillId="0" borderId="0" xfId="0" applyFont="1" applyAlignment="1">
      <alignment horizontal="center"/>
    </xf>
    <xf numFmtId="169" fontId="3" fillId="0" borderId="0" xfId="0" applyNumberFormat="1" applyFont="1"/>
    <xf numFmtId="166" fontId="1" fillId="2" borderId="1" xfId="0" applyNumberFormat="1" applyFont="1" applyFill="1" applyBorder="1"/>
    <xf numFmtId="168" fontId="2" fillId="0" borderId="0" xfId="0" applyNumberFormat="1" applyFont="1" applyAlignment="1">
      <alignment horizontal="right"/>
    </xf>
    <xf numFmtId="0" fontId="5" fillId="2" borderId="1" xfId="0" applyFont="1" applyFill="1" applyBorder="1"/>
    <xf numFmtId="0" fontId="2" fillId="2" borderId="1" xfId="0" applyFont="1" applyFill="1" applyBorder="1"/>
    <xf numFmtId="166" fontId="5" fillId="0" borderId="0" xfId="0" applyNumberFormat="1" applyFont="1"/>
    <xf numFmtId="10" fontId="2" fillId="2" borderId="1" xfId="0" applyNumberFormat="1" applyFont="1" applyFill="1" applyBorder="1"/>
    <xf numFmtId="2" fontId="2" fillId="0" borderId="0" xfId="0" applyNumberFormat="1" applyFont="1"/>
    <xf numFmtId="170" fontId="2" fillId="0" borderId="0" xfId="0" applyNumberFormat="1" applyFont="1"/>
    <xf numFmtId="0" fontId="3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/>
    <xf numFmtId="0" fontId="7" fillId="0" borderId="0" xfId="0" applyFont="1" applyAlignment="1"/>
    <xf numFmtId="0" fontId="8" fillId="3" borderId="1" xfId="0" applyFont="1" applyFill="1" applyBorder="1"/>
    <xf numFmtId="0" fontId="12" fillId="0" borderId="0" xfId="0" applyFont="1" applyAlignment="1">
      <alignment vertical="center"/>
    </xf>
    <xf numFmtId="0" fontId="11" fillId="0" borderId="0" xfId="0" applyFont="1"/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/>
  </cellXfs>
  <cellStyles count="4">
    <cellStyle name="Currency 2" xfId="2" xr:uid="{FF6A49BC-F7F3-4C39-8482-CEA4AE13D458}"/>
    <cellStyle name="Normal" xfId="0" builtinId="0"/>
    <cellStyle name="Normal 2" xfId="1" xr:uid="{35FCFCC2-B698-4333-80CD-A5797713FFAC}"/>
    <cellStyle name="Percent 2" xfId="3" xr:uid="{1C879B3D-4795-42DD-BEC5-4150E8E048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00"/>
  <sheetViews>
    <sheetView tabSelected="1" view="pageLayout" topLeftCell="A10" zoomScale="92" zoomScaleNormal="100" zoomScalePageLayoutView="92" workbookViewId="0">
      <selection activeCell="E27" sqref="E27"/>
    </sheetView>
  </sheetViews>
  <sheetFormatPr defaultColWidth="14.44140625" defaultRowHeight="15" customHeight="1" x14ac:dyDescent="0.25"/>
  <cols>
    <col min="1" max="2" width="9.44140625" customWidth="1"/>
    <col min="3" max="3" width="12" customWidth="1"/>
    <col min="4" max="4" width="11.77734375" customWidth="1"/>
    <col min="5" max="5" width="7.77734375" customWidth="1"/>
    <col min="6" max="6" width="9.33203125" customWidth="1"/>
    <col min="7" max="7" width="29.109375" customWidth="1"/>
    <col min="8" max="8" width="12.33203125" customWidth="1"/>
  </cols>
  <sheetData>
    <row r="1" spans="1:8" ht="12" customHeight="1" x14ac:dyDescent="0.25">
      <c r="A1" s="1" t="s">
        <v>0</v>
      </c>
      <c r="B1" s="2"/>
      <c r="C1" s="2"/>
      <c r="D1" s="3"/>
      <c r="E1" s="2"/>
      <c r="F1" s="2"/>
      <c r="G1" s="4"/>
      <c r="H1" s="4"/>
    </row>
    <row r="2" spans="1:8" ht="14.4" x14ac:dyDescent="0.3">
      <c r="A2" s="49" t="s">
        <v>58</v>
      </c>
      <c r="D2" s="5"/>
    </row>
    <row r="3" spans="1:8" ht="12" customHeight="1" x14ac:dyDescent="0.25"/>
    <row r="4" spans="1:8" ht="12" customHeight="1" x14ac:dyDescent="0.25">
      <c r="A4" t="s">
        <v>1</v>
      </c>
    </row>
    <row r="5" spans="1:8" ht="12" customHeight="1" x14ac:dyDescent="0.25">
      <c r="A5" s="1" t="s">
        <v>2</v>
      </c>
    </row>
    <row r="6" spans="1:8" ht="12" customHeight="1" x14ac:dyDescent="0.25">
      <c r="A6" s="1" t="s">
        <v>3</v>
      </c>
      <c r="B6" s="1" t="s">
        <v>4</v>
      </c>
      <c r="D6" s="6">
        <v>220000</v>
      </c>
      <c r="E6" s="7"/>
    </row>
    <row r="7" spans="1:8" ht="12" customHeight="1" x14ac:dyDescent="0.25">
      <c r="B7" t="s">
        <v>5</v>
      </c>
      <c r="D7" s="7">
        <f>D6*E7</f>
        <v>44000</v>
      </c>
      <c r="E7" s="8">
        <v>0.2</v>
      </c>
      <c r="F7" t="s">
        <v>6</v>
      </c>
    </row>
    <row r="8" spans="1:8" ht="12" customHeight="1" x14ac:dyDescent="0.25">
      <c r="B8" s="9" t="s">
        <v>7</v>
      </c>
      <c r="D8" s="7">
        <f>D6-D7</f>
        <v>176000</v>
      </c>
    </row>
    <row r="9" spans="1:8" ht="12" customHeight="1" x14ac:dyDescent="0.25">
      <c r="B9" s="1" t="s">
        <v>8</v>
      </c>
      <c r="D9" s="10">
        <v>4.2500000000000003E-2</v>
      </c>
      <c r="F9" s="44">
        <v>30</v>
      </c>
      <c r="G9" s="43" t="s">
        <v>54</v>
      </c>
    </row>
    <row r="10" spans="1:8" ht="12" customHeight="1" x14ac:dyDescent="0.25">
      <c r="B10" t="s">
        <v>10</v>
      </c>
      <c r="D10" s="11">
        <v>0.3</v>
      </c>
      <c r="E10" s="12"/>
    </row>
    <row r="11" spans="1:8" ht="12" customHeight="1" x14ac:dyDescent="0.25">
      <c r="B11" t="s">
        <v>11</v>
      </c>
      <c r="D11">
        <v>27.5</v>
      </c>
      <c r="E11" s="13" t="s">
        <v>9</v>
      </c>
    </row>
    <row r="12" spans="1:8" ht="12" customHeight="1" x14ac:dyDescent="0.25">
      <c r="B12" t="s">
        <v>12</v>
      </c>
      <c r="D12" s="7">
        <f>D6*E12</f>
        <v>22000</v>
      </c>
      <c r="E12" s="14">
        <v>0.1</v>
      </c>
      <c r="F12" t="s">
        <v>13</v>
      </c>
    </row>
    <row r="13" spans="1:8" ht="12" customHeight="1" x14ac:dyDescent="0.25">
      <c r="B13" t="s">
        <v>51</v>
      </c>
      <c r="D13" s="7">
        <f>D6*E13</f>
        <v>10120</v>
      </c>
      <c r="E13" s="15">
        <v>4.5999999999999999E-2</v>
      </c>
    </row>
    <row r="14" spans="1:8" ht="12" customHeight="1" x14ac:dyDescent="0.25"/>
    <row r="15" spans="1:8" ht="13.2" x14ac:dyDescent="0.25">
      <c r="A15" s="1" t="s">
        <v>14</v>
      </c>
    </row>
    <row r="16" spans="1:8" ht="12" customHeight="1" x14ac:dyDescent="0.25"/>
    <row r="17" spans="2:13" ht="12" customHeight="1" x14ac:dyDescent="0.25">
      <c r="B17" t="s">
        <v>15</v>
      </c>
      <c r="D17" t="s">
        <v>16</v>
      </c>
      <c r="F17" s="9"/>
      <c r="H17" s="16">
        <f>SUM(D18:D19)*12</f>
        <v>20400</v>
      </c>
    </row>
    <row r="18" spans="2:13" ht="12" customHeight="1" x14ac:dyDescent="0.25">
      <c r="D18" s="17">
        <v>1700</v>
      </c>
      <c r="E18" t="s">
        <v>17</v>
      </c>
      <c r="F18" s="9"/>
      <c r="G18" s="46" t="s">
        <v>57</v>
      </c>
      <c r="H18" s="16"/>
      <c r="I18" s="47"/>
      <c r="J18" s="47"/>
      <c r="K18" s="47"/>
      <c r="L18" s="47"/>
      <c r="M18" s="47"/>
    </row>
    <row r="19" spans="2:13" ht="12" customHeight="1" x14ac:dyDescent="0.25">
      <c r="D19" s="18"/>
    </row>
    <row r="20" spans="2:13" ht="12" customHeight="1" x14ac:dyDescent="0.25">
      <c r="B20" t="s">
        <v>18</v>
      </c>
      <c r="F20" s="19">
        <v>0.05</v>
      </c>
      <c r="G20" s="20"/>
      <c r="H20" s="16">
        <f>(H17*F20)*-1</f>
        <v>-1020</v>
      </c>
    </row>
    <row r="21" spans="2:13" ht="12" customHeight="1" x14ac:dyDescent="0.25"/>
    <row r="22" spans="2:13" ht="12" customHeight="1" x14ac:dyDescent="0.25">
      <c r="B22" s="1" t="s">
        <v>19</v>
      </c>
      <c r="H22" s="21">
        <f>H17+H20</f>
        <v>19380</v>
      </c>
    </row>
    <row r="23" spans="2:13" ht="12" customHeight="1" x14ac:dyDescent="0.25"/>
    <row r="24" spans="2:13" ht="12" customHeight="1" x14ac:dyDescent="0.25">
      <c r="B24" t="s">
        <v>20</v>
      </c>
    </row>
    <row r="25" spans="2:13" ht="12" customHeight="1" x14ac:dyDescent="0.25"/>
    <row r="26" spans="2:13" ht="12" customHeight="1" x14ac:dyDescent="0.25">
      <c r="C26" t="s">
        <v>21</v>
      </c>
      <c r="E26" s="22">
        <v>2020</v>
      </c>
      <c r="F26" s="48"/>
      <c r="G26" s="45"/>
    </row>
    <row r="27" spans="2:13" ht="12" customHeight="1" x14ac:dyDescent="0.25">
      <c r="C27" t="s">
        <v>22</v>
      </c>
      <c r="E27" s="23">
        <v>650</v>
      </c>
      <c r="F27" s="45"/>
    </row>
    <row r="28" spans="2:13" ht="12" customHeight="1" x14ac:dyDescent="0.25">
      <c r="C28" t="s">
        <v>23</v>
      </c>
      <c r="E28" s="24">
        <v>0</v>
      </c>
      <c r="F28" t="s">
        <v>55</v>
      </c>
    </row>
    <row r="29" spans="2:13" ht="12" customHeight="1" x14ac:dyDescent="0.25">
      <c r="C29" t="s">
        <v>24</v>
      </c>
      <c r="E29" s="24">
        <v>0</v>
      </c>
      <c r="F29" t="s">
        <v>56</v>
      </c>
    </row>
    <row r="30" spans="2:13" ht="12" customHeight="1" x14ac:dyDescent="0.25">
      <c r="C30" t="s">
        <v>25</v>
      </c>
      <c r="E30" s="24">
        <v>0</v>
      </c>
    </row>
    <row r="31" spans="2:13" ht="12" customHeight="1" x14ac:dyDescent="0.25">
      <c r="C31" t="s">
        <v>26</v>
      </c>
      <c r="E31" s="24">
        <f>F31*H17</f>
        <v>612</v>
      </c>
      <c r="F31" s="25">
        <v>0.03</v>
      </c>
      <c r="G31" s="26" t="s">
        <v>27</v>
      </c>
    </row>
    <row r="32" spans="2:13" ht="12" customHeight="1" x14ac:dyDescent="0.25">
      <c r="C32" t="s">
        <v>28</v>
      </c>
      <c r="E32" s="24">
        <f>F32*H17</f>
        <v>1632</v>
      </c>
      <c r="F32" s="25">
        <v>0.08</v>
      </c>
    </row>
    <row r="33" spans="2:8" ht="12" customHeight="1" x14ac:dyDescent="0.25">
      <c r="E33" s="27"/>
      <c r="F33" s="28"/>
      <c r="H33" s="29"/>
    </row>
    <row r="34" spans="2:8" ht="12" customHeight="1" x14ac:dyDescent="0.25"/>
    <row r="35" spans="2:8" ht="12" customHeight="1" x14ac:dyDescent="0.25">
      <c r="C35" t="s">
        <v>29</v>
      </c>
      <c r="E35" s="16">
        <f>SUM(E26:E33)</f>
        <v>4914</v>
      </c>
      <c r="F35" s="30"/>
      <c r="G35" s="30"/>
    </row>
    <row r="36" spans="2:8" ht="12" customHeight="1" x14ac:dyDescent="0.25"/>
    <row r="37" spans="2:8" ht="12" customHeight="1" x14ac:dyDescent="0.25">
      <c r="B37" s="1" t="s">
        <v>30</v>
      </c>
      <c r="H37" s="21">
        <f>H22-E35</f>
        <v>14466</v>
      </c>
    </row>
    <row r="38" spans="2:8" ht="12" customHeight="1" x14ac:dyDescent="0.25"/>
    <row r="39" spans="2:8" ht="12" customHeight="1" x14ac:dyDescent="0.25">
      <c r="B39" s="1" t="s">
        <v>31</v>
      </c>
      <c r="C39" s="1"/>
      <c r="D39" s="1"/>
      <c r="E39" s="7"/>
      <c r="H39" s="16">
        <f>C40*12</f>
        <v>-10389.770499598695</v>
      </c>
    </row>
    <row r="40" spans="2:8" ht="12" customHeight="1" x14ac:dyDescent="0.25">
      <c r="C40" s="31">
        <f>PMT(D9/12,F9*12,D8)</f>
        <v>-865.81420829989122</v>
      </c>
      <c r="D40" s="29" t="s">
        <v>32</v>
      </c>
      <c r="E40" s="29"/>
    </row>
    <row r="41" spans="2:8" ht="12" customHeight="1" x14ac:dyDescent="0.25"/>
    <row r="42" spans="2:8" ht="12" customHeight="1" x14ac:dyDescent="0.25">
      <c r="B42" s="1" t="s">
        <v>33</v>
      </c>
      <c r="C42" s="1"/>
      <c r="D42" s="1"/>
      <c r="H42" s="21">
        <f>H37+H39</f>
        <v>4076.2295004013049</v>
      </c>
    </row>
    <row r="43" spans="2:8" ht="12" customHeight="1" x14ac:dyDescent="0.25">
      <c r="B43" s="1"/>
      <c r="C43" s="1"/>
      <c r="D43" s="1"/>
      <c r="H43" s="21"/>
    </row>
    <row r="44" spans="2:8" ht="12" customHeight="1" x14ac:dyDescent="0.25">
      <c r="B44" s="1" t="s">
        <v>34</v>
      </c>
      <c r="C44" s="1"/>
      <c r="D44" s="1"/>
      <c r="H44" s="32">
        <f>H42/12</f>
        <v>339.68579170010872</v>
      </c>
    </row>
    <row r="45" spans="2:8" ht="12" customHeight="1" x14ac:dyDescent="0.25"/>
    <row r="46" spans="2:8" ht="12" customHeight="1" x14ac:dyDescent="0.25">
      <c r="B46" s="1" t="s">
        <v>35</v>
      </c>
      <c r="C46" s="1"/>
      <c r="D46" s="1"/>
      <c r="E46" s="1"/>
      <c r="H46" s="33">
        <f>FV(D9/12,12,C40,D8)+D8</f>
        <v>2967.1249044164724</v>
      </c>
    </row>
    <row r="47" spans="2:8" ht="12" customHeight="1" x14ac:dyDescent="0.25">
      <c r="B47" s="1"/>
      <c r="C47" s="1"/>
      <c r="D47" s="1"/>
      <c r="E47" s="1"/>
      <c r="H47" s="33"/>
    </row>
    <row r="48" spans="2:8" ht="12" customHeight="1" x14ac:dyDescent="0.25">
      <c r="B48" s="1" t="s">
        <v>36</v>
      </c>
      <c r="H48">
        <f>(H37/H39)*-1</f>
        <v>1.3923310433621945</v>
      </c>
    </row>
    <row r="49" spans="2:8" ht="12" customHeight="1" x14ac:dyDescent="0.25"/>
    <row r="50" spans="2:8" ht="12" customHeight="1" x14ac:dyDescent="0.25">
      <c r="B50" s="1" t="s">
        <v>37</v>
      </c>
      <c r="H50" s="16">
        <f>H42+H46</f>
        <v>7043.3544048177773</v>
      </c>
    </row>
    <row r="51" spans="2:8" ht="12" customHeight="1" x14ac:dyDescent="0.25"/>
    <row r="52" spans="2:8" ht="12" customHeight="1" x14ac:dyDescent="0.25">
      <c r="B52" s="1" t="s">
        <v>38</v>
      </c>
      <c r="D52" s="34" t="s">
        <v>39</v>
      </c>
      <c r="E52" s="35"/>
      <c r="F52" s="35"/>
      <c r="H52" s="36">
        <f>(D6-D12)/D11*-1</f>
        <v>-7200</v>
      </c>
    </row>
    <row r="53" spans="2:8" ht="12" customHeight="1" x14ac:dyDescent="0.25"/>
    <row r="54" spans="2:8" ht="12" customHeight="1" x14ac:dyDescent="0.25">
      <c r="B54" s="1" t="s">
        <v>40</v>
      </c>
      <c r="H54" s="21">
        <f>H50+H52</f>
        <v>-156.64559518222268</v>
      </c>
    </row>
    <row r="55" spans="2:8" ht="12" customHeight="1" x14ac:dyDescent="0.25"/>
    <row r="56" spans="2:8" ht="12" customHeight="1" x14ac:dyDescent="0.25">
      <c r="B56" s="1" t="s">
        <v>41</v>
      </c>
      <c r="E56" s="40" t="s">
        <v>42</v>
      </c>
      <c r="F56" s="40"/>
      <c r="G56" s="40"/>
      <c r="H56" s="37">
        <f>H37/D6</f>
        <v>6.5754545454545454E-2</v>
      </c>
    </row>
    <row r="57" spans="2:8" ht="12" customHeight="1" x14ac:dyDescent="0.25"/>
    <row r="58" spans="2:8" ht="12" customHeight="1" x14ac:dyDescent="0.25">
      <c r="B58" s="1" t="s">
        <v>43</v>
      </c>
      <c r="E58" s="29" t="s">
        <v>44</v>
      </c>
      <c r="H58" s="38">
        <f>D6/H17</f>
        <v>10.784313725490197</v>
      </c>
    </row>
    <row r="59" spans="2:8" ht="12" customHeight="1" x14ac:dyDescent="0.25"/>
    <row r="60" spans="2:8" ht="12" customHeight="1" x14ac:dyDescent="0.25">
      <c r="B60" s="1" t="s">
        <v>45</v>
      </c>
      <c r="E60" s="29" t="s">
        <v>46</v>
      </c>
      <c r="H60" s="25">
        <f>H42/(D7+D13)</f>
        <v>7.5318357361443183E-2</v>
      </c>
    </row>
    <row r="61" spans="2:8" ht="12" customHeight="1" x14ac:dyDescent="0.25"/>
    <row r="62" spans="2:8" ht="12" customHeight="1" x14ac:dyDescent="0.25">
      <c r="B62" s="1" t="s">
        <v>47</v>
      </c>
      <c r="E62" s="29" t="s">
        <v>48</v>
      </c>
      <c r="H62" s="12">
        <f>(H42+((H54*D10)*-1)+H46+(D6*0.03))/D7</f>
        <v>0.31114427462210098</v>
      </c>
    </row>
    <row r="63" spans="2:8" ht="12" customHeight="1" x14ac:dyDescent="0.25"/>
    <row r="64" spans="2:8" ht="12" customHeight="1" x14ac:dyDescent="0.25">
      <c r="B64" s="1" t="s">
        <v>49</v>
      </c>
      <c r="E64" t="s">
        <v>50</v>
      </c>
      <c r="H64" s="11">
        <f>(H42+(H54*D10)*-1)/(D7+D13)</f>
        <v>7.6186681059792538E-2</v>
      </c>
    </row>
    <row r="65" spans="1:4" ht="12" customHeight="1" x14ac:dyDescent="0.25"/>
    <row r="66" spans="1:4" ht="12" customHeight="1" x14ac:dyDescent="0.25">
      <c r="A66" s="41" t="s">
        <v>53</v>
      </c>
    </row>
    <row r="67" spans="1:4" ht="12" customHeight="1" x14ac:dyDescent="0.25">
      <c r="A67" s="42" t="s">
        <v>52</v>
      </c>
    </row>
    <row r="68" spans="1:4" ht="12" customHeight="1" x14ac:dyDescent="0.25"/>
    <row r="69" spans="1:4" ht="12" customHeight="1" x14ac:dyDescent="0.25"/>
    <row r="70" spans="1:4" ht="12" customHeight="1" x14ac:dyDescent="0.25"/>
    <row r="71" spans="1:4" ht="12" customHeight="1" x14ac:dyDescent="0.25"/>
    <row r="72" spans="1:4" ht="12" customHeight="1" x14ac:dyDescent="0.25"/>
    <row r="73" spans="1:4" ht="12" customHeight="1" x14ac:dyDescent="0.25"/>
    <row r="74" spans="1:4" ht="12" customHeight="1" x14ac:dyDescent="0.25"/>
    <row r="75" spans="1:4" ht="12" customHeight="1" x14ac:dyDescent="0.25"/>
    <row r="76" spans="1:4" ht="12" customHeight="1" x14ac:dyDescent="0.25">
      <c r="D76" s="39"/>
    </row>
    <row r="77" spans="1:4" ht="12" customHeight="1" x14ac:dyDescent="0.25"/>
    <row r="78" spans="1:4" ht="12" customHeight="1" x14ac:dyDescent="0.25"/>
    <row r="79" spans="1:4" ht="12" customHeight="1" x14ac:dyDescent="0.25"/>
    <row r="80" spans="1:4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25" right="0.25" top="0.75" bottom="0.75" header="0" footer="0"/>
  <pageSetup scale="60" orientation="portrait" r:id="rId1"/>
  <headerFooter>
    <oddHeader>&amp;C&amp;G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98DBCA08FC6249AAD65CC7D5BCF263" ma:contentTypeVersion="13" ma:contentTypeDescription="Create a new document." ma:contentTypeScope="" ma:versionID="cbc26393299aa0373566da5473947dc5">
  <xsd:schema xmlns:xsd="http://www.w3.org/2001/XMLSchema" xmlns:xs="http://www.w3.org/2001/XMLSchema" xmlns:p="http://schemas.microsoft.com/office/2006/metadata/properties" xmlns:ns2="bf706fd8-670b-494f-bda4-e0e61d42019e" xmlns:ns3="d04631cb-6833-4e7e-b968-0bfdcb0cd474" targetNamespace="http://schemas.microsoft.com/office/2006/metadata/properties" ma:root="true" ma:fieldsID="ffeec7906d36729c1e6af6937effd71e" ns2:_="" ns3:_="">
    <xsd:import namespace="bf706fd8-670b-494f-bda4-e0e61d42019e"/>
    <xsd:import namespace="d04631cb-6833-4e7e-b968-0bfdcb0cd4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706fd8-670b-494f-bda4-e0e61d420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631cb-6833-4e7e-b968-0bfdcb0cd47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94AAB3-CCB4-4CC3-B0D2-296F88B259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706fd8-670b-494f-bda4-e0e61d42019e"/>
    <ds:schemaRef ds:uri="d04631cb-6833-4e7e-b968-0bfdcb0cd4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8C394A-3702-45EA-862A-F4399230114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1F2F8C1-F008-4039-BC98-6A86D66A57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Bank Pro Forma</vt:lpstr>
      <vt:lpstr>'Bank Pro Forma'!OLE_LINK1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Sgro</dc:creator>
  <cp:lastModifiedBy>Margaret Chua</cp:lastModifiedBy>
  <cp:lastPrinted>2020-03-02T18:10:06Z</cp:lastPrinted>
  <dcterms:created xsi:type="dcterms:W3CDTF">2019-10-30T14:01:04Z</dcterms:created>
  <dcterms:modified xsi:type="dcterms:W3CDTF">2022-01-25T21:47:43Z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0x0101005498DBCA08FC6249AAD65CC7D5BCF263</vt:lpwstr>
  </property>
</Properties>
</file>