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215"/>
  <workbookPr defaultThemeVersion="166925"/>
  <mc:AlternateContent xmlns:mc="http://schemas.openxmlformats.org/markup-compatibility/2006">
    <mc:Choice Requires="x15">
      <x15ac:absPath xmlns:x15ac="http://schemas.microsoft.com/office/spreadsheetml/2010/11/ac" url="/Users/alexandercruz/Desktop/"/>
    </mc:Choice>
  </mc:AlternateContent>
  <xr:revisionPtr revIDLastSave="0" documentId="13_ncr:1_{D22604A3-42CD-FF4A-9C1A-9B67C6162AC6}" xr6:coauthVersionLast="47" xr6:coauthVersionMax="47" xr10:uidLastSave="{00000000-0000-0000-0000-000000000000}"/>
  <bookViews>
    <workbookView xWindow="4800" yWindow="500" windowWidth="16740" windowHeight="19640" xr2:uid="{00000000-000D-0000-FFFF-FFFF00000000}"/>
  </bookViews>
  <sheets>
    <sheet name="1-5 Year Summary" sheetId="3" r:id="rId1"/>
    <sheet name="Annual Cash Flow" sheetId="4" r:id="rId2"/>
  </sheets>
  <definedNames>
    <definedName name="OLE_LINK1" localSheetId="0">'1-5 Year Summary'!$I$26</definedName>
    <definedName name="OLE_LINK1" localSheetId="1">'Annual Cash Flow'!$R$25</definedName>
    <definedName name="_xlnm.Print_Area" localSheetId="0">'1-5 Year Summary'!$B$4:$J$87</definedName>
    <definedName name="_xlnm.Print_Area" localSheetId="1">'Annual Cash Flow'!$B$5:$S$61</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11" i="3" l="1"/>
  <c r="W18" i="4"/>
  <c r="C47" i="3"/>
  <c r="C12" i="4"/>
  <c r="D12" i="4"/>
  <c r="D13" i="4"/>
  <c r="D10" i="4"/>
  <c r="W28" i="4"/>
  <c r="W27" i="4"/>
  <c r="W26" i="4"/>
  <c r="W25" i="4"/>
  <c r="W20" i="4"/>
  <c r="R28" i="4"/>
  <c r="R27" i="4"/>
  <c r="R20" i="4"/>
  <c r="D26" i="4"/>
  <c r="C26" i="4" s="1"/>
  <c r="C27" i="3"/>
  <c r="C18" i="4"/>
  <c r="C9" i="4"/>
  <c r="D25" i="4"/>
  <c r="C25" i="4" s="1"/>
  <c r="C26" i="3"/>
  <c r="F47" i="3" l="1"/>
  <c r="G26" i="4"/>
  <c r="J26" i="4" s="1"/>
  <c r="M26" i="4" s="1"/>
  <c r="P26" i="4" s="1"/>
  <c r="G25" i="4"/>
  <c r="J25" i="4" s="1"/>
  <c r="M25" i="4" s="1"/>
  <c r="P25" i="4" s="1"/>
  <c r="F18" i="4"/>
  <c r="F27" i="4" s="1"/>
  <c r="C28" i="4"/>
  <c r="C27" i="4"/>
  <c r="F26" i="4"/>
  <c r="I26" i="4" s="1"/>
  <c r="L26" i="4" s="1"/>
  <c r="O26" i="4" s="1"/>
  <c r="F25" i="4"/>
  <c r="I25" i="4" s="1"/>
  <c r="L25" i="4" s="1"/>
  <c r="O25" i="4" s="1"/>
  <c r="C20" i="4"/>
  <c r="C22" i="4" s="1"/>
  <c r="D18" i="4"/>
  <c r="D27" i="4" s="1"/>
  <c r="C13" i="4"/>
  <c r="C10" i="4"/>
  <c r="C11" i="4" s="1"/>
  <c r="M34" i="4" s="1"/>
  <c r="G27" i="3"/>
  <c r="G26" i="3"/>
  <c r="F19" i="3"/>
  <c r="F28" i="3" s="1"/>
  <c r="C46" i="3"/>
  <c r="F46" i="3" s="1"/>
  <c r="C29" i="3"/>
  <c r="C28" i="3"/>
  <c r="F27" i="3"/>
  <c r="F26" i="3"/>
  <c r="C21" i="3"/>
  <c r="C23" i="3" s="1"/>
  <c r="D19" i="3"/>
  <c r="G19" i="3" s="1"/>
  <c r="C14" i="3"/>
  <c r="C12" i="3"/>
  <c r="P34" i="4" l="1"/>
  <c r="O34" i="4"/>
  <c r="L34" i="4"/>
  <c r="J34" i="4"/>
  <c r="I18" i="4"/>
  <c r="I34" i="4"/>
  <c r="G18" i="4"/>
  <c r="C34" i="4"/>
  <c r="D34" i="4"/>
  <c r="C30" i="4"/>
  <c r="C32" i="4" s="1"/>
  <c r="D20" i="4"/>
  <c r="D22" i="4" s="1"/>
  <c r="G34" i="4"/>
  <c r="F34" i="4"/>
  <c r="F20" i="4"/>
  <c r="F22" i="4" s="1"/>
  <c r="D28" i="4"/>
  <c r="D30" i="4" s="1"/>
  <c r="F28" i="4"/>
  <c r="F35" i="3"/>
  <c r="D35" i="3"/>
  <c r="G35" i="3"/>
  <c r="C35" i="3"/>
  <c r="C31" i="3"/>
  <c r="C33" i="3" s="1"/>
  <c r="F21" i="3"/>
  <c r="F23" i="3" s="1"/>
  <c r="D28" i="3"/>
  <c r="D29" i="3"/>
  <c r="D21" i="3"/>
  <c r="D23" i="3" s="1"/>
  <c r="F29" i="3"/>
  <c r="F31" i="3" s="1"/>
  <c r="I20" i="4" l="1"/>
  <c r="I22" i="4" s="1"/>
  <c r="L18" i="4"/>
  <c r="O18" i="4" s="1"/>
  <c r="I28" i="4"/>
  <c r="I27" i="4"/>
  <c r="G20" i="4"/>
  <c r="G22" i="4" s="1"/>
  <c r="J18" i="4"/>
  <c r="G28" i="4"/>
  <c r="G27" i="4"/>
  <c r="C38" i="4"/>
  <c r="C36" i="4"/>
  <c r="C40" i="4" s="1"/>
  <c r="D32" i="4"/>
  <c r="F30" i="4"/>
  <c r="F32" i="4" s="1"/>
  <c r="F33" i="3"/>
  <c r="F39" i="3" s="1"/>
  <c r="D31" i="3"/>
  <c r="D33" i="3" s="1"/>
  <c r="C39" i="3"/>
  <c r="C37" i="3"/>
  <c r="C41" i="3" s="1"/>
  <c r="G29" i="3"/>
  <c r="G28" i="3"/>
  <c r="G21" i="3"/>
  <c r="G23" i="3" s="1"/>
  <c r="O28" i="4" l="1"/>
  <c r="O20" i="4"/>
  <c r="O22" i="4" s="1"/>
  <c r="O27" i="4"/>
  <c r="M18" i="4"/>
  <c r="P18" i="4" s="1"/>
  <c r="J28" i="4"/>
  <c r="J20" i="4"/>
  <c r="J22" i="4" s="1"/>
  <c r="L28" i="4"/>
  <c r="L27" i="4"/>
  <c r="L20" i="4"/>
  <c r="L22" i="4" s="1"/>
  <c r="I30" i="4"/>
  <c r="I32" i="4" s="1"/>
  <c r="I36" i="4" s="1"/>
  <c r="I40" i="4" s="1"/>
  <c r="G30" i="4"/>
  <c r="G32" i="4" s="1"/>
  <c r="G36" i="4" s="1"/>
  <c r="G40" i="4" s="1"/>
  <c r="J27" i="4"/>
  <c r="F36" i="4"/>
  <c r="F40" i="4" s="1"/>
  <c r="F38" i="4"/>
  <c r="D38" i="4"/>
  <c r="D36" i="4"/>
  <c r="F37" i="3"/>
  <c r="F41" i="3" s="1"/>
  <c r="D39" i="3"/>
  <c r="D37" i="3"/>
  <c r="G31" i="3"/>
  <c r="G33" i="3" s="1"/>
  <c r="L30" i="4" l="1"/>
  <c r="L32" i="4" s="1"/>
  <c r="P28" i="4"/>
  <c r="P20" i="4"/>
  <c r="P22" i="4" s="1"/>
  <c r="P27" i="4"/>
  <c r="O30" i="4"/>
  <c r="O32" i="4" s="1"/>
  <c r="M28" i="4"/>
  <c r="M27" i="4"/>
  <c r="M20" i="4"/>
  <c r="M22" i="4" s="1"/>
  <c r="I38" i="4"/>
  <c r="G38" i="4"/>
  <c r="J30" i="4"/>
  <c r="J32" i="4" s="1"/>
  <c r="D40" i="4"/>
  <c r="D41" i="3"/>
  <c r="C45" i="3"/>
  <c r="C49" i="3" s="1"/>
  <c r="G37" i="3"/>
  <c r="G39" i="3"/>
  <c r="L36" i="4" l="1"/>
  <c r="L40" i="4" s="1"/>
  <c r="L38" i="4"/>
  <c r="O38" i="4"/>
  <c r="O36" i="4"/>
  <c r="O40" i="4" s="1"/>
  <c r="P30" i="4"/>
  <c r="P32" i="4" s="1"/>
  <c r="M30" i="4"/>
  <c r="M32" i="4" s="1"/>
  <c r="J38" i="4"/>
  <c r="J36" i="4"/>
  <c r="G41" i="3"/>
  <c r="J40" i="4" l="1"/>
  <c r="P36" i="4"/>
  <c r="P40" i="4" s="1"/>
  <c r="P38" i="4"/>
  <c r="M38" i="4"/>
  <c r="M36" i="4"/>
  <c r="M40" i="4" s="1"/>
  <c r="F45" i="3" l="1"/>
  <c r="F49" i="3" s="1"/>
</calcChain>
</file>

<file path=xl/sharedStrings.xml><?xml version="1.0" encoding="utf-8"?>
<sst xmlns="http://schemas.openxmlformats.org/spreadsheetml/2006/main" count="128" uniqueCount="57">
  <si>
    <t>Turnkey Rental Pro Forma</t>
  </si>
  <si>
    <t>Property Address:</t>
  </si>
  <si>
    <t>Input:</t>
  </si>
  <si>
    <t>Rate</t>
  </si>
  <si>
    <t>Notes</t>
  </si>
  <si>
    <t>Resale Price</t>
  </si>
  <si>
    <t>Down Payment</t>
  </si>
  <si>
    <t>Mortgage Loan</t>
  </si>
  <si>
    <t>Mortgage Terms</t>
  </si>
  <si>
    <t>Years - Rate may vary</t>
  </si>
  <si>
    <t>Adjustable</t>
  </si>
  <si>
    <t>Depreciable Closing Costs</t>
  </si>
  <si>
    <t>First-Year Operating Statement - Projection</t>
  </si>
  <si>
    <t>Year 5 Operating Statement - Projection</t>
  </si>
  <si>
    <t>Year 1 Assumptions</t>
  </si>
  <si>
    <t>Year 5 Assumptions</t>
  </si>
  <si>
    <t>Monthly</t>
  </si>
  <si>
    <t xml:space="preserve">Annual </t>
  </si>
  <si>
    <t>Gross Rent</t>
  </si>
  <si>
    <t>Annual Increase</t>
  </si>
  <si>
    <t>Less: Vacancy Factor/Rental Loss</t>
  </si>
  <si>
    <t>Estimate - % of Annual Gross Income</t>
  </si>
  <si>
    <t>Potential Gross Income</t>
  </si>
  <si>
    <t>Less: Annual Operating Expenses</t>
  </si>
  <si>
    <t>Property Taxes</t>
  </si>
  <si>
    <t>Actual Property Tax Bill</t>
  </si>
  <si>
    <t>Insurance</t>
  </si>
  <si>
    <t>Estimate</t>
  </si>
  <si>
    <t>Replacement/Reserves</t>
  </si>
  <si>
    <t>of annual effective income</t>
  </si>
  <si>
    <t>Management</t>
  </si>
  <si>
    <t>Year 1 mgmt. fee</t>
  </si>
  <si>
    <t>Mgmt. Fee</t>
  </si>
  <si>
    <t>Total Expenses</t>
  </si>
  <si>
    <t>Estimated Net Operating Income</t>
  </si>
  <si>
    <t>Less: Annual Debt Service (Mortgage)</t>
  </si>
  <si>
    <t>Net Cash Flow</t>
  </si>
  <si>
    <t>CAP Rate</t>
  </si>
  <si>
    <t>(NOI/Purchase Price)</t>
  </si>
  <si>
    <t>Cash on Cash Rate of Return</t>
  </si>
  <si>
    <t>(Cash Before Taxes/Down Pmt.+Closing Costs)</t>
  </si>
  <si>
    <t xml:space="preserve">First-Year Economic Benefits </t>
  </si>
  <si>
    <t>Five-Year Economic Benefits Summary</t>
  </si>
  <si>
    <t>Cash Flow</t>
  </si>
  <si>
    <t>Appreciation</t>
  </si>
  <si>
    <t>Tax Savings (Deductible Depreciation)</t>
  </si>
  <si>
    <t>Straight-line Depreciation</t>
  </si>
  <si>
    <t>Total Economic Benefits</t>
  </si>
  <si>
    <r>
      <rPr>
        <b/>
        <sz val="10"/>
        <color rgb="FFFF0000"/>
        <rFont val="Arial"/>
        <family val="2"/>
      </rPr>
      <t>NOTE</t>
    </r>
    <r>
      <rPr>
        <b/>
        <sz val="10"/>
        <color rgb="FF242424"/>
        <rFont val="Arial"/>
        <family val="2"/>
      </rPr>
      <t>: This is a fair market rent estimate. The housing voucher program (section 8) rent can vary depending on the individual tenant.</t>
    </r>
  </si>
  <si>
    <r>
      <rPr>
        <b/>
        <sz val="10"/>
        <color rgb="FFFF0000"/>
        <rFont val="Arial"/>
        <family val="2"/>
      </rPr>
      <t xml:space="preserve">NOTE: </t>
    </r>
    <r>
      <rPr>
        <b/>
        <sz val="10"/>
        <color rgb="FF000000"/>
        <rFont val="Arial"/>
        <family val="2"/>
      </rPr>
      <t>CR of Maryland I, LLC believes the information to be provided is reliable, however, any projections contained here are estimates only and to be considered Marketing Material. Individual results will vary based on a variety of factors. Historical returns are not a guarantee of future performance.</t>
    </r>
  </si>
  <si>
    <t>Year 1</t>
  </si>
  <si>
    <t xml:space="preserve">Year 2 </t>
  </si>
  <si>
    <t>Year 3</t>
  </si>
  <si>
    <t>Year 4</t>
  </si>
  <si>
    <t>Year 5</t>
  </si>
  <si>
    <t>Actual Tax Bill</t>
  </si>
  <si>
    <t>521 N Glover St, Baltimore MD 21205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</si>
</sst>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4" formatCode="_(&quot;$&quot;* #,##0.00_);_(&quot;$&quot;* \(#,##0.00\);_(&quot;$&quot;* &quot;-&quot;??_);_(@_)"/>
    <numFmt numFmtId="43" formatCode="_(* #,##0.00_);_(* \(#,##0.00\);_(* &quot;-&quot;??_);_(@_)"/>
    <numFmt numFmtId="164" formatCode="\$#,##0.00_);[Red]&quot;($&quot;#,##0.00\)"/>
    <numFmt numFmtId="165" formatCode="0.0%"/>
    <numFmt numFmtId="166" formatCode="#,##0.00;[Red]#,##0.00"/>
    <numFmt numFmtId="167" formatCode="_(&quot;$&quot;* #,##0_);_(&quot;$&quot;* \(#,##0\);_(&quot;$&quot;* &quot;-&quot;??_);_(@_)"/>
    <numFmt numFmtId="168" formatCode="_(&quot;$&quot;* #,##0_);_(&quot;$&quot;* \(#,##0\);_(&quot;$&quot;* &quot;-&quot;?_);_(@_)"/>
    <numFmt numFmtId="169" formatCode="_(* #,##0_);_(* \(#,##0\);_(* &quot;-&quot;??_);_(@_)"/>
  </numFmts>
  <fonts count="24" x14ac:knownFonts="1">
    <font>
      <sz val="10"/>
      <color rgb="FF000000"/>
      <name val="Arial"/>
    </font>
    <font>
      <b/>
      <sz val="10"/>
      <name val="Arial"/>
      <family val="2"/>
    </font>
    <font>
      <sz val="10"/>
      <name val="Arial"/>
      <family val="2"/>
    </font>
    <font>
      <i/>
      <sz val="10"/>
      <name val="Arial"/>
      <family val="2"/>
    </font>
    <font>
      <sz val="10"/>
      <color rgb="FF000000"/>
      <name val="Arial"/>
      <family val="2"/>
    </font>
    <font>
      <sz val="10"/>
      <color rgb="FF000000"/>
      <name val="Arial"/>
      <family val="2"/>
    </font>
    <font>
      <b/>
      <sz val="11"/>
      <color rgb="FF000000"/>
      <name val="Arial"/>
      <family val="2"/>
    </font>
    <font>
      <b/>
      <sz val="11"/>
      <name val="Arial"/>
      <family val="2"/>
    </font>
    <font>
      <b/>
      <sz val="10"/>
      <color rgb="FF000000"/>
      <name val="Arial"/>
      <family val="2"/>
    </font>
    <font>
      <i/>
      <sz val="11"/>
      <color rgb="FF000000"/>
      <name val="Calibri"/>
      <family val="2"/>
    </font>
    <font>
      <b/>
      <sz val="11"/>
      <color rgb="FF000000"/>
      <name val="Calibri"/>
      <family val="2"/>
    </font>
    <font>
      <b/>
      <sz val="11"/>
      <name val="Calibri"/>
      <family val="2"/>
    </font>
    <font>
      <sz val="10"/>
      <color rgb="FF000000"/>
      <name val="Arial"/>
      <family val="2"/>
    </font>
    <font>
      <b/>
      <sz val="14"/>
      <color rgb="FF000000"/>
      <name val="Arial"/>
      <family val="2"/>
    </font>
    <font>
      <b/>
      <u/>
      <sz val="10"/>
      <name val="Arial"/>
      <family val="2"/>
    </font>
    <font>
      <i/>
      <sz val="10"/>
      <color rgb="FF000000"/>
      <name val="Arial"/>
      <family val="2"/>
    </font>
    <font>
      <b/>
      <sz val="10"/>
      <color rgb="FFFF0000"/>
      <name val="Arial"/>
      <family val="2"/>
    </font>
    <font>
      <b/>
      <sz val="10"/>
      <color rgb="FF004D80"/>
      <name val="Arial"/>
      <family val="2"/>
    </font>
    <font>
      <sz val="10"/>
      <color rgb="FF000000"/>
      <name val="Arial"/>
      <family val="2"/>
    </font>
    <font>
      <b/>
      <u/>
      <sz val="10"/>
      <color rgb="FF000000"/>
      <name val="Arial"/>
      <family val="2"/>
    </font>
    <font>
      <sz val="10"/>
      <color rgb="FF000000"/>
      <name val="Arial"/>
      <family val="2"/>
    </font>
    <font>
      <b/>
      <sz val="10"/>
      <color rgb="FF242424"/>
      <name val="Arial"/>
      <family val="2"/>
    </font>
    <font>
      <sz val="8"/>
      <name val="Arial"/>
      <family val="2"/>
    </font>
    <font>
      <u/>
      <sz val="10"/>
      <color rgb="FF000000"/>
      <name val="Arial"/>
      <family val="2"/>
    </font>
  </fonts>
  <fills count="6">
    <fill>
      <patternFill patternType="none"/>
    </fill>
    <fill>
      <patternFill patternType="gray125"/>
    </fill>
    <fill>
      <patternFill patternType="solid">
        <fgColor theme="0" tint="-0.14999847407452621"/>
        <bgColor indexed="64"/>
      </patternFill>
    </fill>
    <fill>
      <patternFill patternType="solid">
        <fgColor theme="4" tint="0.79998168889431442"/>
        <bgColor rgb="FFFFFF00"/>
      </patternFill>
    </fill>
    <fill>
      <patternFill patternType="solid">
        <fgColor theme="4" tint="0.79998168889431442"/>
        <bgColor indexed="64"/>
      </patternFill>
    </fill>
    <fill>
      <patternFill patternType="solid">
        <fgColor theme="9" tint="0.79998168889431442"/>
        <bgColor indexed="64"/>
      </patternFill>
    </fill>
  </fills>
  <borders count="14">
    <border>
      <left/>
      <right/>
      <top/>
      <bottom/>
      <diagonal/>
    </border>
    <border>
      <left/>
      <right/>
      <top/>
      <bottom/>
      <diagonal/>
    </border>
    <border>
      <left/>
      <right/>
      <top/>
      <bottom style="medium">
        <color indexed="64"/>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7">
    <xf numFmtId="0" fontId="0" fillId="0" borderId="0"/>
    <xf numFmtId="0" fontId="4" fillId="0" borderId="1"/>
    <xf numFmtId="44" fontId="5" fillId="0" borderId="1" applyFont="0" applyFill="0" applyBorder="0" applyAlignment="0" applyProtection="0"/>
    <xf numFmtId="9" fontId="5" fillId="0" borderId="1" applyFont="0" applyFill="0" applyBorder="0" applyAlignment="0" applyProtection="0"/>
    <xf numFmtId="44" fontId="12" fillId="0" borderId="0" applyFont="0" applyFill="0" applyBorder="0" applyAlignment="0" applyProtection="0"/>
    <xf numFmtId="9" fontId="18" fillId="0" borderId="0" applyFont="0" applyFill="0" applyBorder="0" applyAlignment="0" applyProtection="0"/>
    <xf numFmtId="43" fontId="20" fillId="0" borderId="0" applyFont="0" applyFill="0" applyBorder="0" applyAlignment="0" applyProtection="0"/>
  </cellStyleXfs>
  <cellXfs count="88">
    <xf numFmtId="0" fontId="0" fillId="0" borderId="0" xfId="0"/>
    <xf numFmtId="166" fontId="2" fillId="0" borderId="0" xfId="0" applyNumberFormat="1" applyFont="1"/>
    <xf numFmtId="0" fontId="8" fillId="0" borderId="0" xfId="0" applyFont="1"/>
    <xf numFmtId="165" fontId="2" fillId="0" borderId="1" xfId="0" applyNumberFormat="1" applyFont="1" applyBorder="1"/>
    <xf numFmtId="0" fontId="0" fillId="0" borderId="0" xfId="0" applyAlignment="1">
      <alignment horizontal="center"/>
    </xf>
    <xf numFmtId="167" fontId="3" fillId="0" borderId="0" xfId="4" applyNumberFormat="1" applyFont="1"/>
    <xf numFmtId="0" fontId="8" fillId="0" borderId="3" xfId="0" applyFont="1" applyBorder="1" applyAlignment="1">
      <alignment horizontal="center"/>
    </xf>
    <xf numFmtId="165" fontId="2" fillId="0" borderId="1" xfId="0" applyNumberFormat="1" applyFont="1" applyBorder="1" applyAlignment="1">
      <alignment horizontal="center"/>
    </xf>
    <xf numFmtId="167" fontId="2" fillId="0" borderId="1" xfId="4" applyNumberFormat="1" applyFont="1" applyFill="1" applyBorder="1" applyAlignment="1"/>
    <xf numFmtId="167" fontId="1" fillId="0" borderId="1" xfId="4" applyNumberFormat="1" applyFont="1" applyFill="1" applyBorder="1"/>
    <xf numFmtId="0" fontId="0" fillId="0" borderId="1" xfId="0" applyBorder="1"/>
    <xf numFmtId="0" fontId="1" fillId="0" borderId="1" xfId="0" applyFont="1" applyBorder="1" applyAlignment="1">
      <alignment horizontal="right"/>
    </xf>
    <xf numFmtId="164" fontId="2" fillId="0" borderId="1" xfId="0" applyNumberFormat="1" applyFont="1" applyBorder="1" applyAlignment="1">
      <alignment horizontal="center"/>
    </xf>
    <xf numFmtId="0" fontId="0" fillId="0" borderId="1" xfId="0" applyBorder="1" applyAlignment="1">
      <alignment horizontal="right"/>
    </xf>
    <xf numFmtId="167" fontId="2" fillId="0" borderId="1" xfId="4" applyNumberFormat="1" applyFont="1" applyBorder="1"/>
    <xf numFmtId="0" fontId="2" fillId="0" borderId="1" xfId="0" applyFont="1" applyBorder="1" applyAlignment="1">
      <alignment horizontal="right"/>
    </xf>
    <xf numFmtId="0" fontId="0" fillId="0" borderId="1" xfId="0" applyBorder="1" applyAlignment="1">
      <alignment horizontal="center"/>
    </xf>
    <xf numFmtId="0" fontId="4" fillId="0" borderId="1" xfId="0" applyFont="1" applyBorder="1"/>
    <xf numFmtId="9" fontId="2" fillId="0" borderId="1" xfId="0" applyNumberFormat="1" applyFont="1" applyBorder="1" applyAlignment="1">
      <alignment horizontal="center"/>
    </xf>
    <xf numFmtId="0" fontId="4" fillId="0" borderId="1" xfId="0" applyFont="1" applyBorder="1" applyAlignment="1">
      <alignment horizontal="right"/>
    </xf>
    <xf numFmtId="0" fontId="10" fillId="0" borderId="1" xfId="0" applyFont="1" applyBorder="1" applyAlignment="1">
      <alignment horizontal="center" vertical="center"/>
    </xf>
    <xf numFmtId="0" fontId="4" fillId="0" borderId="1" xfId="0" applyFont="1" applyBorder="1" applyAlignment="1">
      <alignment vertical="center"/>
    </xf>
    <xf numFmtId="167" fontId="2" fillId="0" borderId="1" xfId="4" applyNumberFormat="1" applyFont="1" applyBorder="1" applyAlignment="1"/>
    <xf numFmtId="0" fontId="9" fillId="0" borderId="1" xfId="0" applyFont="1" applyBorder="1" applyAlignment="1">
      <alignment horizontal="center" vertical="center"/>
    </xf>
    <xf numFmtId="9" fontId="2" fillId="0" borderId="1" xfId="0" applyNumberFormat="1" applyFont="1" applyBorder="1"/>
    <xf numFmtId="0" fontId="8" fillId="0" borderId="3" xfId="0" applyFont="1" applyBorder="1"/>
    <xf numFmtId="168" fontId="0" fillId="0" borderId="1" xfId="0" applyNumberFormat="1" applyBorder="1"/>
    <xf numFmtId="167" fontId="1" fillId="4" borderId="1" xfId="4" applyNumberFormat="1" applyFont="1" applyFill="1" applyBorder="1"/>
    <xf numFmtId="0" fontId="4" fillId="0" borderId="0" xfId="0" applyFont="1"/>
    <xf numFmtId="0" fontId="15" fillId="0" borderId="0" xfId="0" applyFont="1"/>
    <xf numFmtId="167" fontId="2" fillId="0" borderId="1" xfId="4" applyNumberFormat="1" applyFont="1" applyFill="1" applyBorder="1"/>
    <xf numFmtId="0" fontId="1" fillId="0" borderId="1" xfId="0" applyFont="1" applyBorder="1" applyAlignment="1">
      <alignment horizontal="center"/>
    </xf>
    <xf numFmtId="167" fontId="0" fillId="0" borderId="1" xfId="0" applyNumberFormat="1" applyBorder="1"/>
    <xf numFmtId="0" fontId="17" fillId="0" borderId="1" xfId="0" applyFont="1" applyBorder="1" applyAlignment="1">
      <alignment horizontal="center"/>
    </xf>
    <xf numFmtId="44" fontId="0" fillId="0" borderId="0" xfId="0" applyNumberFormat="1"/>
    <xf numFmtId="0" fontId="1" fillId="2" borderId="1" xfId="0" applyFont="1" applyFill="1" applyBorder="1" applyAlignment="1">
      <alignment horizontal="right"/>
    </xf>
    <xf numFmtId="0" fontId="0" fillId="0" borderId="0" xfId="0" applyAlignment="1">
      <alignment horizontal="right"/>
    </xf>
    <xf numFmtId="165" fontId="1" fillId="3" borderId="1" xfId="5" applyNumberFormat="1" applyFont="1" applyFill="1" applyBorder="1"/>
    <xf numFmtId="165" fontId="0" fillId="0" borderId="0" xfId="5" applyNumberFormat="1" applyFont="1" applyAlignment="1"/>
    <xf numFmtId="0" fontId="2" fillId="0" borderId="0" xfId="0" applyFont="1" applyAlignment="1">
      <alignment horizontal="right"/>
    </xf>
    <xf numFmtId="0" fontId="8" fillId="0" borderId="1" xfId="0" applyFont="1" applyBorder="1" applyAlignment="1">
      <alignment horizontal="right"/>
    </xf>
    <xf numFmtId="9" fontId="0" fillId="0" borderId="0" xfId="0" applyNumberFormat="1"/>
    <xf numFmtId="0" fontId="19" fillId="0" borderId="1" xfId="0" applyFont="1" applyBorder="1" applyAlignment="1">
      <alignment horizontal="center"/>
    </xf>
    <xf numFmtId="0" fontId="1" fillId="0" borderId="1" xfId="0" applyFont="1" applyBorder="1"/>
    <xf numFmtId="167" fontId="0" fillId="0" borderId="0" xfId="0" applyNumberFormat="1"/>
    <xf numFmtId="0" fontId="4" fillId="0" borderId="0" xfId="0" applyFont="1" applyAlignment="1">
      <alignment horizontal="right"/>
    </xf>
    <xf numFmtId="0" fontId="8" fillId="0" borderId="0" xfId="0" applyFont="1" applyAlignment="1">
      <alignment horizontal="right"/>
    </xf>
    <xf numFmtId="167" fontId="8" fillId="0" borderId="0" xfId="0" applyNumberFormat="1" applyFont="1"/>
    <xf numFmtId="169" fontId="0" fillId="0" borderId="0" xfId="6" applyNumberFormat="1" applyFont="1" applyAlignment="1"/>
    <xf numFmtId="0" fontId="23" fillId="0" borderId="0" xfId="0" applyFont="1" applyAlignment="1">
      <alignment horizontal="center"/>
    </xf>
    <xf numFmtId="167" fontId="0" fillId="0" borderId="0" xfId="4" applyNumberFormat="1" applyFont="1" applyAlignment="1"/>
    <xf numFmtId="0" fontId="17" fillId="2" borderId="3" xfId="0" applyFont="1" applyFill="1" applyBorder="1" applyAlignment="1">
      <alignment horizontal="center"/>
    </xf>
    <xf numFmtId="0" fontId="2" fillId="0" borderId="1" xfId="0" applyFont="1" applyBorder="1" applyAlignment="1">
      <alignment horizontal="center"/>
    </xf>
    <xf numFmtId="0" fontId="8" fillId="0" borderId="1" xfId="0" applyFont="1" applyBorder="1" applyAlignment="1">
      <alignment vertical="center" wrapText="1"/>
    </xf>
    <xf numFmtId="0" fontId="21" fillId="0" borderId="1" xfId="0" applyFont="1" applyBorder="1"/>
    <xf numFmtId="167" fontId="2" fillId="5" borderId="1" xfId="4" applyNumberFormat="1" applyFont="1" applyFill="1" applyBorder="1" applyAlignment="1"/>
    <xf numFmtId="165" fontId="2" fillId="5" borderId="1" xfId="0" applyNumberFormat="1" applyFont="1" applyFill="1" applyBorder="1"/>
    <xf numFmtId="165" fontId="2" fillId="5" borderId="1" xfId="0" applyNumberFormat="1" applyFont="1" applyFill="1" applyBorder="1" applyAlignment="1">
      <alignment horizontal="center"/>
    </xf>
    <xf numFmtId="0" fontId="1" fillId="0" borderId="1" xfId="0" applyFont="1" applyBorder="1" applyAlignment="1">
      <alignment horizontal="left"/>
    </xf>
    <xf numFmtId="0" fontId="8" fillId="5" borderId="0" xfId="0" applyFont="1" applyFill="1" applyAlignment="1">
      <alignment horizontal="center"/>
    </xf>
    <xf numFmtId="0" fontId="17" fillId="0" borderId="4" xfId="0" applyFont="1" applyBorder="1" applyAlignment="1">
      <alignment horizontal="center"/>
    </xf>
    <xf numFmtId="0" fontId="17" fillId="0" borderId="5" xfId="0" applyFont="1" applyBorder="1" applyAlignment="1">
      <alignment horizontal="center"/>
    </xf>
    <xf numFmtId="0" fontId="17" fillId="0" borderId="6" xfId="0" applyFont="1" applyBorder="1" applyAlignment="1">
      <alignment horizontal="center"/>
    </xf>
    <xf numFmtId="0" fontId="19" fillId="0" borderId="1" xfId="0" applyFont="1" applyBorder="1" applyAlignment="1">
      <alignment horizontal="left"/>
    </xf>
    <xf numFmtId="0" fontId="6" fillId="0" borderId="8" xfId="0" applyFont="1" applyBorder="1" applyAlignment="1">
      <alignment horizontal="center" vertical="center" wrapText="1"/>
    </xf>
    <xf numFmtId="0" fontId="6" fillId="0" borderId="2" xfId="0" applyFont="1" applyBorder="1" applyAlignment="1">
      <alignment horizontal="center" vertical="center" wrapText="1"/>
    </xf>
    <xf numFmtId="0" fontId="7" fillId="0" borderId="5" xfId="0" applyFont="1" applyBorder="1" applyAlignment="1">
      <alignment horizontal="center"/>
    </xf>
    <xf numFmtId="167" fontId="0" fillId="0" borderId="0" xfId="0" applyNumberFormat="1" applyAlignment="1">
      <alignment horizontal="left"/>
    </xf>
    <xf numFmtId="0" fontId="0" fillId="0" borderId="0" xfId="0" applyAlignment="1">
      <alignment horizontal="left"/>
    </xf>
    <xf numFmtId="0" fontId="21" fillId="0" borderId="7" xfId="0" applyFont="1" applyBorder="1" applyAlignment="1">
      <alignment horizontal="left" vertical="center" wrapText="1"/>
    </xf>
    <xf numFmtId="0" fontId="21" fillId="0" borderId="8" xfId="0" applyFont="1" applyBorder="1" applyAlignment="1">
      <alignment horizontal="left" vertical="center" wrapText="1"/>
    </xf>
    <xf numFmtId="0" fontId="21" fillId="0" borderId="9" xfId="0" applyFont="1" applyBorder="1" applyAlignment="1">
      <alignment horizontal="left" vertical="center" wrapText="1"/>
    </xf>
    <xf numFmtId="0" fontId="21" fillId="0" borderId="10" xfId="0" applyFont="1" applyBorder="1" applyAlignment="1">
      <alignment horizontal="left" vertical="center" wrapText="1"/>
    </xf>
    <xf numFmtId="0" fontId="21" fillId="0" borderId="1" xfId="0" applyFont="1" applyBorder="1" applyAlignment="1">
      <alignment horizontal="left" vertical="center" wrapText="1"/>
    </xf>
    <xf numFmtId="0" fontId="21" fillId="0" borderId="11" xfId="0" applyFont="1" applyBorder="1" applyAlignment="1">
      <alignment horizontal="left" vertical="center" wrapText="1"/>
    </xf>
    <xf numFmtId="0" fontId="8" fillId="0" borderId="10" xfId="0" applyFont="1" applyBorder="1" applyAlignment="1">
      <alignment horizontal="left" vertical="center" wrapText="1"/>
    </xf>
    <xf numFmtId="0" fontId="8" fillId="0" borderId="1" xfId="0" applyFont="1" applyBorder="1" applyAlignment="1">
      <alignment horizontal="left" vertical="center" wrapText="1"/>
    </xf>
    <xf numFmtId="0" fontId="8" fillId="0" borderId="11" xfId="0" applyFont="1" applyBorder="1" applyAlignment="1">
      <alignment horizontal="left" vertical="center" wrapText="1"/>
    </xf>
    <xf numFmtId="0" fontId="8" fillId="0" borderId="12" xfId="0" applyFont="1" applyBorder="1" applyAlignment="1">
      <alignment horizontal="left" vertical="center" wrapText="1"/>
    </xf>
    <xf numFmtId="0" fontId="8" fillId="0" borderId="2" xfId="0" applyFont="1" applyBorder="1" applyAlignment="1">
      <alignment horizontal="left" vertical="center" wrapText="1"/>
    </xf>
    <xf numFmtId="0" fontId="8" fillId="0" borderId="13" xfId="0" applyFont="1" applyBorder="1" applyAlignment="1">
      <alignment horizontal="left" vertical="center" wrapText="1"/>
    </xf>
    <xf numFmtId="0" fontId="17" fillId="0" borderId="4" xfId="0" applyFont="1" applyBorder="1" applyAlignment="1">
      <alignment horizontal="center" vertical="center" wrapText="1"/>
    </xf>
    <xf numFmtId="0" fontId="17" fillId="0" borderId="6" xfId="0" applyFont="1" applyBorder="1" applyAlignment="1">
      <alignment horizontal="center" vertical="center" wrapText="1"/>
    </xf>
    <xf numFmtId="167" fontId="1" fillId="4" borderId="1" xfId="4" applyNumberFormat="1" applyFont="1" applyFill="1" applyBorder="1" applyAlignment="1">
      <alignment horizontal="left"/>
    </xf>
    <xf numFmtId="0" fontId="13" fillId="0" borderId="0" xfId="0" applyFont="1" applyAlignment="1">
      <alignment horizontal="center"/>
    </xf>
    <xf numFmtId="0" fontId="14" fillId="0" borderId="0" xfId="0" applyFont="1" applyAlignment="1">
      <alignment horizontal="center"/>
    </xf>
    <xf numFmtId="0" fontId="11" fillId="0" borderId="1" xfId="0" applyFont="1" applyBorder="1" applyAlignment="1">
      <alignment horizontal="center"/>
    </xf>
    <xf numFmtId="0" fontId="8" fillId="0" borderId="0" xfId="0" applyFont="1" applyAlignment="1">
      <alignment horizontal="center"/>
    </xf>
  </cellXfs>
  <cellStyles count="7">
    <cellStyle name="Comma" xfId="6" builtinId="3"/>
    <cellStyle name="Currency" xfId="4" builtinId="4"/>
    <cellStyle name="Currency 2" xfId="2" xr:uid="{FF6A49BC-F7F3-4C39-8482-CEA4AE13D458}"/>
    <cellStyle name="Normal" xfId="0" builtinId="0"/>
    <cellStyle name="Normal 2" xfId="1" xr:uid="{35FCFCC2-B698-4333-80CD-A5797713FFAC}"/>
    <cellStyle name="Percent" xfId="5" builtinId="5"/>
    <cellStyle name="Percent 2" xfId="3" xr:uid="{1C879B3D-4795-42DD-BEC5-4150E8E0488D}"/>
  </cellStyles>
  <dxfs count="0"/>
  <tableStyles count="0" defaultTableStyle="TableStyleMedium2" defaultPivotStyle="PivotStyleLight16"/>
  <colors>
    <mruColors>
      <color rgb="FF004D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3</xdr:col>
      <xdr:colOff>266700</xdr:colOff>
      <xdr:row>0</xdr:row>
      <xdr:rowOff>28575</xdr:rowOff>
    </xdr:from>
    <xdr:to>
      <xdr:col>6</xdr:col>
      <xdr:colOff>247272</xdr:colOff>
      <xdr:row>2</xdr:row>
      <xdr:rowOff>171450</xdr:rowOff>
    </xdr:to>
    <xdr:pic>
      <xdr:nvPicPr>
        <xdr:cNvPr id="5" name="Picture 4" descr="Logo&#10;&#10;Description automatically generated">
          <a:extLst>
            <a:ext uri="{FF2B5EF4-FFF2-40B4-BE49-F238E27FC236}">
              <a16:creationId xmlns:a16="http://schemas.microsoft.com/office/drawing/2014/main" id="{5CDDE3EE-880F-4F02-A2C8-7DF878DBB7A1}"/>
            </a:ext>
          </a:extLst>
        </xdr:cNvPr>
        <xdr:cNvPicPr>
          <a:picLocks noChangeAspect="1"/>
        </xdr:cNvPicPr>
      </xdr:nvPicPr>
      <xdr:blipFill>
        <a:blip xmlns:r="http://schemas.openxmlformats.org/officeDocument/2006/relationships" r:embed="rId1"/>
        <a:stretch>
          <a:fillRect/>
        </a:stretch>
      </xdr:blipFill>
      <xdr:spPr>
        <a:xfrm>
          <a:off x="3400425" y="28575"/>
          <a:ext cx="1856997" cy="5238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0</xdr:colOff>
      <xdr:row>1</xdr:row>
      <xdr:rowOff>0</xdr:rowOff>
    </xdr:from>
    <xdr:to>
      <xdr:col>11</xdr:col>
      <xdr:colOff>447297</xdr:colOff>
      <xdr:row>3</xdr:row>
      <xdr:rowOff>142875</xdr:rowOff>
    </xdr:to>
    <xdr:pic>
      <xdr:nvPicPr>
        <xdr:cNvPr id="2" name="Picture 1" descr="Logo&#10;&#10;Description automatically generated">
          <a:extLst>
            <a:ext uri="{FF2B5EF4-FFF2-40B4-BE49-F238E27FC236}">
              <a16:creationId xmlns:a16="http://schemas.microsoft.com/office/drawing/2014/main" id="{753E03E7-E207-4F6D-B339-3A781B19B9B9}"/>
            </a:ext>
          </a:extLst>
        </xdr:cNvPr>
        <xdr:cNvPicPr>
          <a:picLocks noChangeAspect="1"/>
        </xdr:cNvPicPr>
      </xdr:nvPicPr>
      <xdr:blipFill>
        <a:blip xmlns:r="http://schemas.openxmlformats.org/officeDocument/2006/relationships" r:embed="rId1"/>
        <a:stretch>
          <a:fillRect/>
        </a:stretch>
      </xdr:blipFill>
      <xdr:spPr>
        <a:xfrm>
          <a:off x="4857750" y="190500"/>
          <a:ext cx="1856997" cy="52387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6BC3FD-5253-400E-A48A-20EA036C7FB0}">
  <sheetPr>
    <pageSetUpPr fitToPage="1"/>
  </sheetPr>
  <dimension ref="B4:V1020"/>
  <sheetViews>
    <sheetView showGridLines="0" tabSelected="1" zoomScaleNormal="100" workbookViewId="0">
      <pane ySplit="7" topLeftCell="A8" activePane="bottomLeft" state="frozen"/>
      <selection pane="bottomLeft" activeCell="C11" sqref="C11"/>
    </sheetView>
  </sheetViews>
  <sheetFormatPr baseColWidth="10" defaultColWidth="4" defaultRowHeight="15" customHeight="1" x14ac:dyDescent="0.15"/>
  <cols>
    <col min="1" max="1" width="1.33203125" customWidth="1"/>
    <col min="2" max="2" width="32.5" bestFit="1" customWidth="1"/>
    <col min="3" max="3" width="13.33203125" customWidth="1"/>
    <col min="4" max="4" width="13.33203125" style="4" customWidth="1"/>
    <col min="5" max="5" width="1.5" style="4" customWidth="1"/>
    <col min="6" max="7" width="13.33203125" customWidth="1"/>
    <col min="8" max="8" width="1.33203125" customWidth="1"/>
    <col min="9" max="9" width="11.6640625" customWidth="1"/>
    <col min="10" max="16" width="8.6640625" customWidth="1"/>
    <col min="17" max="17" width="10.33203125" bestFit="1" customWidth="1"/>
    <col min="18" max="20" width="8.6640625" customWidth="1"/>
    <col min="21" max="21" width="9.6640625" bestFit="1" customWidth="1"/>
  </cols>
  <sheetData>
    <row r="4" spans="2:19" ht="15" customHeight="1" x14ac:dyDescent="0.2">
      <c r="B4" s="84" t="s">
        <v>0</v>
      </c>
      <c r="C4" s="84"/>
      <c r="D4" s="84"/>
      <c r="E4" s="84"/>
      <c r="F4" s="84"/>
      <c r="G4" s="84"/>
      <c r="H4" s="84"/>
      <c r="I4" s="84"/>
      <c r="J4" s="84"/>
      <c r="K4" s="84"/>
      <c r="L4" s="84"/>
    </row>
    <row r="5" spans="2:19" ht="7.25" customHeight="1" x14ac:dyDescent="0.15">
      <c r="B5" s="2"/>
    </row>
    <row r="6" spans="2:19" ht="12" customHeight="1" x14ac:dyDescent="0.15">
      <c r="B6" s="85" t="s">
        <v>1</v>
      </c>
      <c r="C6" s="85"/>
      <c r="D6" s="85"/>
      <c r="E6" s="85"/>
      <c r="F6" s="85"/>
      <c r="G6" s="85"/>
      <c r="H6" s="85"/>
      <c r="I6" s="85"/>
      <c r="J6" s="85"/>
      <c r="K6" s="85"/>
      <c r="L6" s="85"/>
    </row>
    <row r="7" spans="2:19" x14ac:dyDescent="0.2">
      <c r="B7" s="86" t="s">
        <v>56</v>
      </c>
      <c r="C7" s="86"/>
      <c r="D7" s="86"/>
      <c r="E7" s="86"/>
      <c r="F7" s="86"/>
      <c r="G7" s="86"/>
      <c r="H7" s="86"/>
      <c r="I7" s="86"/>
      <c r="J7" s="86"/>
      <c r="K7" s="86"/>
      <c r="L7" s="86"/>
    </row>
    <row r="8" spans="2:19" ht="12" customHeight="1" x14ac:dyDescent="0.15">
      <c r="B8" s="10"/>
      <c r="C8" s="10"/>
      <c r="D8" s="10"/>
      <c r="E8" s="10"/>
      <c r="F8" s="10"/>
      <c r="G8" s="10"/>
      <c r="H8" s="10"/>
      <c r="I8" s="10"/>
      <c r="J8" s="10"/>
    </row>
    <row r="9" spans="2:19" ht="12" customHeight="1" x14ac:dyDescent="0.15">
      <c r="B9" s="11" t="s">
        <v>2</v>
      </c>
      <c r="C9" s="43"/>
      <c r="D9" s="6" t="s">
        <v>3</v>
      </c>
      <c r="E9" s="25" t="s">
        <v>4</v>
      </c>
      <c r="K9" s="10"/>
    </row>
    <row r="10" spans="2:19" ht="12" customHeight="1" x14ac:dyDescent="0.15">
      <c r="B10" s="11" t="s">
        <v>5</v>
      </c>
      <c r="C10" s="55">
        <v>195000</v>
      </c>
      <c r="D10" s="12"/>
      <c r="E10" s="10"/>
    </row>
    <row r="11" spans="2:19" ht="12" customHeight="1" x14ac:dyDescent="0.15">
      <c r="B11" s="13" t="s">
        <v>6</v>
      </c>
      <c r="C11" s="14">
        <f>C10*D11</f>
        <v>39000</v>
      </c>
      <c r="D11" s="18">
        <v>0.2</v>
      </c>
      <c r="E11" s="10"/>
    </row>
    <row r="12" spans="2:19" ht="12" customHeight="1" x14ac:dyDescent="0.15">
      <c r="B12" s="15" t="s">
        <v>7</v>
      </c>
      <c r="C12" s="14">
        <f>C10-C11</f>
        <v>156000</v>
      </c>
      <c r="D12" s="16"/>
      <c r="E12" s="10"/>
    </row>
    <row r="13" spans="2:19" ht="12" customHeight="1" x14ac:dyDescent="0.15">
      <c r="B13" s="15" t="s">
        <v>8</v>
      </c>
      <c r="C13" s="56">
        <v>0.06</v>
      </c>
      <c r="D13" s="52">
        <v>30</v>
      </c>
      <c r="E13" s="17" t="s">
        <v>9</v>
      </c>
      <c r="N13" s="59" t="s">
        <v>10</v>
      </c>
      <c r="O13" s="59"/>
      <c r="P13" s="2"/>
      <c r="Q13" s="2"/>
      <c r="R13" s="2"/>
      <c r="S13" s="2"/>
    </row>
    <row r="14" spans="2:19" ht="12" customHeight="1" x14ac:dyDescent="0.15">
      <c r="B14" s="13" t="s">
        <v>11</v>
      </c>
      <c r="C14" s="14">
        <f>C10*D14</f>
        <v>5850</v>
      </c>
      <c r="D14" s="18">
        <v>0.03</v>
      </c>
      <c r="E14" s="10"/>
    </row>
    <row r="15" spans="2:19" ht="12" customHeight="1" thickBot="1" x14ac:dyDescent="0.2">
      <c r="B15" s="13"/>
      <c r="C15" s="14"/>
      <c r="F15" s="18"/>
      <c r="G15" s="10"/>
      <c r="H15" s="10"/>
      <c r="I15" s="10"/>
      <c r="J15" s="10"/>
      <c r="K15" s="10"/>
    </row>
    <row r="16" spans="2:19" ht="29.25" customHeight="1" thickBot="1" x14ac:dyDescent="0.2">
      <c r="C16" s="81" t="s">
        <v>12</v>
      </c>
      <c r="D16" s="82"/>
      <c r="E16"/>
      <c r="F16" s="81" t="s">
        <v>13</v>
      </c>
      <c r="G16" s="82"/>
      <c r="J16" s="60" t="s">
        <v>14</v>
      </c>
      <c r="K16" s="61"/>
      <c r="L16" s="62"/>
      <c r="N16" s="60" t="s">
        <v>15</v>
      </c>
      <c r="O16" s="61"/>
      <c r="P16" s="62"/>
    </row>
    <row r="17" spans="2:22" ht="6" customHeight="1" x14ac:dyDescent="0.15">
      <c r="B17" s="31"/>
      <c r="C17" s="31"/>
      <c r="D17" s="31"/>
      <c r="E17" s="31"/>
      <c r="G17" s="33"/>
      <c r="H17" s="10"/>
    </row>
    <row r="18" spans="2:22" ht="12" customHeight="1" x14ac:dyDescent="0.15">
      <c r="B18" s="10"/>
      <c r="C18" s="51" t="s">
        <v>16</v>
      </c>
      <c r="D18" s="51" t="s">
        <v>17</v>
      </c>
      <c r="E18"/>
      <c r="F18" s="51" t="s">
        <v>16</v>
      </c>
      <c r="G18" s="51" t="s">
        <v>17</v>
      </c>
      <c r="I18" s="42" t="s">
        <v>3</v>
      </c>
      <c r="J18" s="63" t="s">
        <v>4</v>
      </c>
      <c r="K18" s="63"/>
      <c r="L18" s="63"/>
      <c r="M18" s="63"/>
      <c r="N18" s="42" t="s">
        <v>3</v>
      </c>
      <c r="O18" s="63" t="s">
        <v>4</v>
      </c>
      <c r="P18" s="63"/>
      <c r="Q18" s="63"/>
      <c r="R18" s="63"/>
      <c r="S18" s="63"/>
      <c r="T18" s="63"/>
      <c r="U18" s="63"/>
      <c r="V18" s="63"/>
    </row>
    <row r="19" spans="2:22" ht="12" customHeight="1" x14ac:dyDescent="0.15">
      <c r="B19" s="19" t="s">
        <v>18</v>
      </c>
      <c r="C19" s="55">
        <v>1600</v>
      </c>
      <c r="D19" s="14">
        <f>SUM(C19)*12</f>
        <v>19200</v>
      </c>
      <c r="E19"/>
      <c r="F19" s="26">
        <f>C19*(1+$N$19)^4</f>
        <v>1944.81</v>
      </c>
      <c r="G19" s="26">
        <f>D19*(1+$N$19)^4</f>
        <v>23337.72</v>
      </c>
      <c r="I19" s="10"/>
      <c r="J19" s="10"/>
      <c r="N19" s="57">
        <v>0.05</v>
      </c>
      <c r="O19" s="17" t="s">
        <v>19</v>
      </c>
    </row>
    <row r="20" spans="2:22" ht="4.25" customHeight="1" x14ac:dyDescent="0.15">
      <c r="B20" s="31"/>
      <c r="C20" s="31"/>
      <c r="D20" s="31"/>
      <c r="E20"/>
      <c r="F20" s="31"/>
      <c r="G20" s="31"/>
      <c r="I20" s="10"/>
      <c r="J20" s="10"/>
      <c r="N20" s="10"/>
      <c r="O20" s="10"/>
      <c r="P20" s="10"/>
    </row>
    <row r="21" spans="2:22" ht="12" customHeight="1" x14ac:dyDescent="0.15">
      <c r="B21" s="19" t="s">
        <v>20</v>
      </c>
      <c r="C21" s="32">
        <f>(C19*I21)*-1</f>
        <v>-80</v>
      </c>
      <c r="D21" s="14">
        <f>(D19*I21)*-1</f>
        <v>-960</v>
      </c>
      <c r="E21"/>
      <c r="F21" s="32">
        <f>(F19*N21)*-1</f>
        <v>-97.240499999999997</v>
      </c>
      <c r="G21" s="14">
        <f>(G19*N21)*-1</f>
        <v>-1166.8860000000002</v>
      </c>
      <c r="I21" s="57">
        <v>0.05</v>
      </c>
      <c r="J21" s="17" t="s">
        <v>21</v>
      </c>
      <c r="N21" s="57">
        <v>0.05</v>
      </c>
      <c r="O21" s="17" t="s">
        <v>21</v>
      </c>
    </row>
    <row r="22" spans="2:22" ht="4.25" customHeight="1" x14ac:dyDescent="0.15">
      <c r="B22" s="31"/>
      <c r="C22" s="31"/>
      <c r="D22" s="31"/>
      <c r="E22"/>
      <c r="F22" s="31"/>
      <c r="G22" s="31"/>
      <c r="I22" s="10"/>
      <c r="J22" s="10"/>
      <c r="N22" s="10"/>
      <c r="O22" s="10"/>
      <c r="P22" s="10"/>
    </row>
    <row r="23" spans="2:22" ht="12" customHeight="1" x14ac:dyDescent="0.15">
      <c r="B23" s="11" t="s">
        <v>22</v>
      </c>
      <c r="C23" s="27">
        <f>C19+C21</f>
        <v>1520</v>
      </c>
      <c r="D23" s="27">
        <f>D19+D21</f>
        <v>18240</v>
      </c>
      <c r="E23"/>
      <c r="F23" s="27">
        <f>F19+F21</f>
        <v>1847.5695000000001</v>
      </c>
      <c r="G23" s="27">
        <f>G19+G21</f>
        <v>22170.834000000003</v>
      </c>
      <c r="I23" s="10"/>
      <c r="J23" s="10"/>
      <c r="N23" s="10"/>
      <c r="O23" s="10"/>
    </row>
    <row r="24" spans="2:22" ht="12" customHeight="1" x14ac:dyDescent="0.15">
      <c r="B24" s="10"/>
      <c r="C24" s="10"/>
      <c r="D24" s="10"/>
      <c r="E24"/>
      <c r="F24" s="10"/>
      <c r="G24" s="10"/>
      <c r="I24" s="10"/>
      <c r="J24" s="10"/>
      <c r="N24" s="10"/>
      <c r="O24" s="10"/>
    </row>
    <row r="25" spans="2:22" ht="12" customHeight="1" x14ac:dyDescent="0.15">
      <c r="B25" s="13" t="s">
        <v>23</v>
      </c>
      <c r="C25" s="10"/>
      <c r="D25"/>
      <c r="E25"/>
      <c r="F25" s="10"/>
      <c r="I25" s="42" t="s">
        <v>3</v>
      </c>
      <c r="J25" s="63" t="s">
        <v>4</v>
      </c>
      <c r="K25" s="63"/>
      <c r="L25" s="63"/>
      <c r="M25" s="63"/>
      <c r="N25" s="42" t="s">
        <v>3</v>
      </c>
      <c r="O25" s="63" t="s">
        <v>4</v>
      </c>
      <c r="P25" s="63"/>
      <c r="Q25" s="63"/>
      <c r="R25" s="63"/>
      <c r="S25" s="63"/>
      <c r="T25" s="63"/>
      <c r="U25" s="63"/>
      <c r="V25" s="63"/>
    </row>
    <row r="26" spans="2:22" ht="12" customHeight="1" x14ac:dyDescent="0.15">
      <c r="B26" s="13" t="s">
        <v>24</v>
      </c>
      <c r="C26" s="8">
        <f>D26/12</f>
        <v>49.166666666666664</v>
      </c>
      <c r="D26" s="55">
        <v>590</v>
      </c>
      <c r="E26"/>
      <c r="F26" s="22">
        <f>C26*(1+$N$27)^4</f>
        <v>55.337516491666662</v>
      </c>
      <c r="G26" s="22">
        <f>D26*(1+$N$27)^4</f>
        <v>664.05019789999994</v>
      </c>
      <c r="I26" s="20"/>
      <c r="J26" s="21" t="s">
        <v>55</v>
      </c>
      <c r="N26" s="57">
        <v>0.05</v>
      </c>
      <c r="O26" s="21" t="s">
        <v>25</v>
      </c>
    </row>
    <row r="27" spans="2:22" ht="12" customHeight="1" x14ac:dyDescent="0.15">
      <c r="B27" s="13" t="s">
        <v>26</v>
      </c>
      <c r="C27" s="22">
        <f>D27/12</f>
        <v>54.166666666666664</v>
      </c>
      <c r="D27" s="55">
        <v>650</v>
      </c>
      <c r="E27"/>
      <c r="F27" s="22">
        <f>C27*(1+$N$27)^4</f>
        <v>60.965060541666659</v>
      </c>
      <c r="G27" s="22">
        <f>D27*(1+$N$27)^4</f>
        <v>731.58072649999997</v>
      </c>
      <c r="I27" s="23"/>
      <c r="J27" s="17" t="s">
        <v>27</v>
      </c>
      <c r="N27" s="57">
        <v>0.03</v>
      </c>
      <c r="O27" s="17" t="s">
        <v>19</v>
      </c>
    </row>
    <row r="28" spans="2:22" ht="12" customHeight="1" x14ac:dyDescent="0.15">
      <c r="B28" s="13" t="s">
        <v>28</v>
      </c>
      <c r="C28" s="14">
        <f>I28*C19</f>
        <v>32</v>
      </c>
      <c r="D28" s="14">
        <f>I28*D19</f>
        <v>384</v>
      </c>
      <c r="E28"/>
      <c r="F28" s="14">
        <f>N28*F19</f>
        <v>38.8962</v>
      </c>
      <c r="G28" s="14">
        <f>N28*G19</f>
        <v>466.75440000000003</v>
      </c>
      <c r="I28" s="57">
        <v>0.02</v>
      </c>
      <c r="J28" s="24" t="s">
        <v>29</v>
      </c>
      <c r="N28" s="57">
        <v>0.02</v>
      </c>
      <c r="O28" s="24" t="s">
        <v>29</v>
      </c>
    </row>
    <row r="29" spans="2:22" ht="12" customHeight="1" x14ac:dyDescent="0.15">
      <c r="B29" s="13" t="s">
        <v>30</v>
      </c>
      <c r="C29" s="14">
        <f>I29*C19</f>
        <v>128</v>
      </c>
      <c r="D29" s="14">
        <f>I29*D19</f>
        <v>1536</v>
      </c>
      <c r="E29"/>
      <c r="F29" s="14">
        <f>N29*F19</f>
        <v>155.5848</v>
      </c>
      <c r="G29" s="14">
        <f>N29*G19</f>
        <v>1867.0176000000001</v>
      </c>
      <c r="I29" s="57">
        <v>0.08</v>
      </c>
      <c r="J29" s="17" t="s">
        <v>31</v>
      </c>
      <c r="N29" s="57">
        <v>0.08</v>
      </c>
      <c r="O29" s="17" t="s">
        <v>32</v>
      </c>
    </row>
    <row r="30" spans="2:22" ht="4.25" customHeight="1" x14ac:dyDescent="0.15">
      <c r="B30" s="31"/>
      <c r="C30" s="31"/>
      <c r="D30" s="31"/>
      <c r="E30"/>
      <c r="F30" s="31"/>
      <c r="G30" s="31"/>
      <c r="I30" s="10"/>
      <c r="J30" s="10"/>
      <c r="N30" s="10"/>
      <c r="O30" s="10"/>
      <c r="P30" s="10"/>
    </row>
    <row r="31" spans="2:22" s="10" customFormat="1" ht="12" customHeight="1" x14ac:dyDescent="0.15">
      <c r="B31" s="40" t="s">
        <v>33</v>
      </c>
      <c r="C31" s="27">
        <f>SUM(C26:C29)</f>
        <v>263.33333333333331</v>
      </c>
      <c r="D31" s="27">
        <f>SUM(D26:D29)</f>
        <v>3160</v>
      </c>
      <c r="F31" s="27">
        <f>SUM(F26:F29)</f>
        <v>310.78357703333336</v>
      </c>
      <c r="G31" s="27">
        <f>SUM(G26:G29)</f>
        <v>3729.4029244000003</v>
      </c>
      <c r="P31"/>
      <c r="Q31"/>
    </row>
    <row r="32" spans="2:22" ht="12" customHeight="1" x14ac:dyDescent="0.15">
      <c r="C32" s="4"/>
      <c r="D32"/>
      <c r="E32"/>
      <c r="F32" s="4"/>
      <c r="J32" s="34"/>
      <c r="O32" s="34"/>
    </row>
    <row r="33" spans="2:21" ht="12" customHeight="1" x14ac:dyDescent="0.15">
      <c r="B33" s="11" t="s">
        <v>34</v>
      </c>
      <c r="C33" s="27">
        <f>C23-C31</f>
        <v>1256.6666666666667</v>
      </c>
      <c r="D33" s="27">
        <f>D23-D31</f>
        <v>15080</v>
      </c>
      <c r="E33"/>
      <c r="F33" s="27">
        <f>F23-F31</f>
        <v>1536.7859229666667</v>
      </c>
      <c r="G33" s="27">
        <f>G23-G31</f>
        <v>18441.431075600001</v>
      </c>
    </row>
    <row r="34" spans="2:21" ht="12" customHeight="1" x14ac:dyDescent="0.15">
      <c r="C34" s="4"/>
      <c r="D34"/>
      <c r="E34"/>
      <c r="F34" s="4"/>
    </row>
    <row r="35" spans="2:21" ht="12" customHeight="1" x14ac:dyDescent="0.15">
      <c r="B35" s="39" t="s">
        <v>35</v>
      </c>
      <c r="C35" s="5">
        <f>PMT(C13/12,D13*12,C12)</f>
        <v>-935.29881923829362</v>
      </c>
      <c r="D35" s="5">
        <f>PMT(C13/12,D13*12,C12)*12</f>
        <v>-11223.585830859523</v>
      </c>
      <c r="E35"/>
      <c r="F35" s="5">
        <f>PMT(C13/12,D13*12,C12)</f>
        <v>-935.29881923829362</v>
      </c>
      <c r="G35" s="5">
        <f>PMT(C13/12,D13*12,C12)*12</f>
        <v>-11223.585830859523</v>
      </c>
      <c r="J35" s="34"/>
      <c r="O35" s="34"/>
    </row>
    <row r="36" spans="2:21" ht="12" customHeight="1" x14ac:dyDescent="0.15">
      <c r="C36" s="4"/>
      <c r="D36"/>
      <c r="E36"/>
      <c r="F36" s="4"/>
      <c r="K36" s="41"/>
    </row>
    <row r="37" spans="2:21" ht="12" customHeight="1" x14ac:dyDescent="0.15">
      <c r="B37" s="11" t="s">
        <v>36</v>
      </c>
      <c r="C37" s="27">
        <f>C33+C35</f>
        <v>321.36784742837312</v>
      </c>
      <c r="D37" s="27">
        <f>D33+D35</f>
        <v>3856.4141691404766</v>
      </c>
      <c r="E37"/>
      <c r="F37" s="27">
        <f>F33+F35</f>
        <v>601.48710372837309</v>
      </c>
      <c r="G37" s="27">
        <f>G33+G35</f>
        <v>7217.8452447404779</v>
      </c>
    </row>
    <row r="38" spans="2:21" ht="12" customHeight="1" x14ac:dyDescent="0.15">
      <c r="D38"/>
      <c r="E38"/>
    </row>
    <row r="39" spans="2:21" ht="12" customHeight="1" x14ac:dyDescent="0.15">
      <c r="B39" s="35" t="s">
        <v>37</v>
      </c>
      <c r="C39" s="37">
        <f>C33/$C$10</f>
        <v>6.4444444444444445E-3</v>
      </c>
      <c r="D39" s="37">
        <f>D33/$C$10</f>
        <v>7.7333333333333337E-2</v>
      </c>
      <c r="E39"/>
      <c r="F39" s="37">
        <f>F33/$C$10</f>
        <v>7.8809534511111116E-3</v>
      </c>
      <c r="G39" s="37">
        <f>G33/$C$10</f>
        <v>9.4571441413333346E-2</v>
      </c>
      <c r="I39" s="29" t="s">
        <v>38</v>
      </c>
      <c r="O39" s="29"/>
    </row>
    <row r="40" spans="2:21" ht="12" customHeight="1" x14ac:dyDescent="0.15">
      <c r="B40" s="36"/>
      <c r="C40" s="38"/>
      <c r="D40" s="38"/>
      <c r="E40"/>
      <c r="F40" s="38"/>
      <c r="G40" s="38"/>
    </row>
    <row r="41" spans="2:21" ht="12" customHeight="1" x14ac:dyDescent="0.15">
      <c r="B41" s="35" t="s">
        <v>39</v>
      </c>
      <c r="C41" s="37">
        <f>C37/($C$11+$C$14)</f>
        <v>7.1653923618366358E-3</v>
      </c>
      <c r="D41" s="37">
        <f>D37/($C$11+$C$14)</f>
        <v>8.5984708342039612E-2</v>
      </c>
      <c r="E41"/>
      <c r="F41" s="37">
        <f>F37/($C$11+$C$14)</f>
        <v>1.3411083695169969E-2</v>
      </c>
      <c r="G41" s="37">
        <f>G37/($C$11+$C$14)</f>
        <v>0.16093300434203964</v>
      </c>
      <c r="I41" s="29" t="s">
        <v>40</v>
      </c>
    </row>
    <row r="42" spans="2:21" ht="12" customHeight="1" thickBot="1" x14ac:dyDescent="0.2">
      <c r="D42"/>
      <c r="E42"/>
    </row>
    <row r="43" spans="2:21" ht="29.25" customHeight="1" thickBot="1" x14ac:dyDescent="0.2">
      <c r="C43" s="81" t="s">
        <v>41</v>
      </c>
      <c r="D43" s="82"/>
      <c r="E43"/>
      <c r="F43" s="81" t="s">
        <v>42</v>
      </c>
      <c r="G43" s="82"/>
    </row>
    <row r="44" spans="2:21" ht="12" customHeight="1" x14ac:dyDescent="0.15">
      <c r="D44"/>
      <c r="E44"/>
      <c r="P44" s="49"/>
      <c r="Q44" s="49"/>
      <c r="R44" s="49"/>
      <c r="S44" s="49"/>
      <c r="T44" s="49"/>
    </row>
    <row r="45" spans="2:21" ht="12" customHeight="1" x14ac:dyDescent="0.15">
      <c r="B45" s="45" t="s">
        <v>43</v>
      </c>
      <c r="C45" s="67">
        <f>D37</f>
        <v>3856.4141691404766</v>
      </c>
      <c r="D45" s="68"/>
      <c r="E45"/>
      <c r="F45" s="67">
        <f>SUM('Annual Cash Flow'!D36,'Annual Cash Flow'!G36,'Annual Cash Flow'!J36,'Annual Cash Flow'!M36,'Annual Cash Flow'!P36)</f>
        <v>27477.044441302383</v>
      </c>
      <c r="G45" s="68"/>
      <c r="O45" s="29"/>
    </row>
    <row r="46" spans="2:21" ht="12" customHeight="1" x14ac:dyDescent="0.15">
      <c r="B46" s="45" t="s">
        <v>44</v>
      </c>
      <c r="C46" s="67">
        <f>C10*I46</f>
        <v>9750</v>
      </c>
      <c r="D46" s="68"/>
      <c r="E46"/>
      <c r="F46" s="67">
        <f>C46*5</f>
        <v>48750</v>
      </c>
      <c r="G46" s="68"/>
      <c r="I46" s="41">
        <v>0.05</v>
      </c>
      <c r="J46" s="28" t="s">
        <v>44</v>
      </c>
      <c r="O46" s="45"/>
      <c r="P46" s="44"/>
      <c r="Q46" s="44"/>
      <c r="R46" s="44"/>
      <c r="S46" s="44"/>
      <c r="T46" s="44"/>
      <c r="U46" s="47"/>
    </row>
    <row r="47" spans="2:21" ht="12" customHeight="1" x14ac:dyDescent="0.15">
      <c r="B47" s="45" t="s">
        <v>45</v>
      </c>
      <c r="C47" s="67">
        <f>($C$10*(0.9)/27.5)</f>
        <v>6381.818181818182</v>
      </c>
      <c r="D47" s="67"/>
      <c r="E47"/>
      <c r="F47" s="67">
        <f>($C$10/$I$47)*(0.9)*5</f>
        <v>31909.090909090912</v>
      </c>
      <c r="G47" s="68"/>
      <c r="I47">
        <v>27.5</v>
      </c>
      <c r="J47" s="28" t="s">
        <v>46</v>
      </c>
      <c r="O47" s="45"/>
      <c r="P47" s="48"/>
      <c r="Q47" s="48"/>
      <c r="R47" s="48"/>
      <c r="S47" s="48"/>
      <c r="T47" s="48"/>
      <c r="U47" s="47"/>
    </row>
    <row r="48" spans="2:21" ht="4.25" customHeight="1" x14ac:dyDescent="0.15">
      <c r="B48" s="31"/>
      <c r="C48" s="31"/>
      <c r="D48" s="31"/>
      <c r="E48"/>
      <c r="F48" s="58"/>
      <c r="G48" s="58"/>
      <c r="I48" s="10"/>
      <c r="J48" s="10"/>
      <c r="N48" s="10"/>
      <c r="O48" s="10"/>
      <c r="P48" s="10"/>
    </row>
    <row r="49" spans="2:21" ht="12" customHeight="1" x14ac:dyDescent="0.15">
      <c r="B49" s="46" t="s">
        <v>47</v>
      </c>
      <c r="C49" s="83">
        <f>SUM(C45:D47)</f>
        <v>19988.232350958657</v>
      </c>
      <c r="D49" s="83"/>
      <c r="E49"/>
      <c r="F49" s="83">
        <f>SUM(F45:G47)</f>
        <v>108136.13535039329</v>
      </c>
      <c r="G49" s="83"/>
      <c r="O49" s="45"/>
      <c r="P49" s="50"/>
      <c r="Q49" s="50"/>
      <c r="R49" s="50"/>
      <c r="S49" s="50"/>
      <c r="T49" s="50"/>
      <c r="U49" s="47"/>
    </row>
    <row r="50" spans="2:21" ht="12" customHeight="1" x14ac:dyDescent="0.15">
      <c r="B50" s="45"/>
      <c r="C50" s="4"/>
      <c r="E50"/>
      <c r="F50" s="4"/>
      <c r="G50" s="4"/>
    </row>
    <row r="51" spans="2:21" ht="4.25" customHeight="1" thickBot="1" x14ac:dyDescent="0.2">
      <c r="B51" s="31"/>
      <c r="C51" s="31"/>
      <c r="D51" s="31"/>
      <c r="E51" s="31"/>
      <c r="F51" s="31"/>
      <c r="G51" s="31"/>
      <c r="H51" s="31"/>
      <c r="K51" s="10"/>
    </row>
    <row r="52" spans="2:21" s="28" customFormat="1" ht="12" customHeight="1" x14ac:dyDescent="0.15">
      <c r="B52" s="69" t="s">
        <v>48</v>
      </c>
      <c r="C52" s="70"/>
      <c r="D52" s="70"/>
      <c r="E52" s="70"/>
      <c r="F52" s="70"/>
      <c r="G52" s="71"/>
      <c r="H52" s="54"/>
      <c r="I52" s="54"/>
      <c r="J52" s="54"/>
      <c r="K52" s="54"/>
      <c r="L52" s="54"/>
    </row>
    <row r="53" spans="2:21" ht="13" x14ac:dyDescent="0.15">
      <c r="B53" s="72"/>
      <c r="C53" s="73"/>
      <c r="D53" s="73"/>
      <c r="E53" s="73"/>
      <c r="F53" s="73"/>
      <c r="G53" s="74"/>
      <c r="H53" s="31"/>
      <c r="I53" s="10"/>
      <c r="J53" s="10"/>
      <c r="K53" s="10"/>
      <c r="L53" s="10"/>
    </row>
    <row r="54" spans="2:21" s="28" customFormat="1" ht="12" customHeight="1" x14ac:dyDescent="0.15">
      <c r="B54" s="75" t="s">
        <v>49</v>
      </c>
      <c r="C54" s="76"/>
      <c r="D54" s="76"/>
      <c r="E54" s="76"/>
      <c r="F54" s="76"/>
      <c r="G54" s="77"/>
      <c r="H54" s="53"/>
      <c r="I54" s="53"/>
      <c r="J54" s="53"/>
      <c r="K54" s="53"/>
      <c r="L54" s="53"/>
    </row>
    <row r="55" spans="2:21" s="28" customFormat="1" ht="12" customHeight="1" thickBot="1" x14ac:dyDescent="0.2">
      <c r="B55" s="78"/>
      <c r="C55" s="79"/>
      <c r="D55" s="79"/>
      <c r="E55" s="79"/>
      <c r="F55" s="79"/>
      <c r="G55" s="80"/>
      <c r="H55" s="53"/>
      <c r="I55" s="53"/>
      <c r="J55" s="53"/>
      <c r="K55" s="53"/>
      <c r="L55" s="53"/>
    </row>
    <row r="56" spans="2:21" ht="12" customHeight="1" x14ac:dyDescent="0.15">
      <c r="H56" s="30"/>
    </row>
    <row r="57" spans="2:21" ht="4.25" customHeight="1" x14ac:dyDescent="0.15">
      <c r="H57" s="31"/>
      <c r="K57" s="10"/>
    </row>
    <row r="58" spans="2:21" ht="12" customHeight="1" x14ac:dyDescent="0.15">
      <c r="H58" s="9"/>
    </row>
    <row r="59" spans="2:21" ht="12" customHeight="1" x14ac:dyDescent="0.15">
      <c r="H59" s="10"/>
    </row>
    <row r="60" spans="2:21" ht="12" customHeight="1" x14ac:dyDescent="0.15"/>
    <row r="61" spans="2:21" ht="12" customHeight="1" x14ac:dyDescent="0.15">
      <c r="H61" s="8"/>
    </row>
    <row r="62" spans="2:21" ht="12" customHeight="1" x14ac:dyDescent="0.15">
      <c r="H62" s="8"/>
    </row>
    <row r="63" spans="2:21" ht="12" customHeight="1" x14ac:dyDescent="0.15">
      <c r="H63" s="30"/>
    </row>
    <row r="64" spans="2:21" ht="12" customHeight="1" x14ac:dyDescent="0.15">
      <c r="H64" s="30"/>
    </row>
    <row r="65" spans="8:11" ht="4.25" customHeight="1" x14ac:dyDescent="0.15">
      <c r="H65" s="31"/>
      <c r="K65" s="10"/>
    </row>
    <row r="66" spans="8:11" ht="12" customHeight="1" x14ac:dyDescent="0.15">
      <c r="H66" s="9"/>
    </row>
    <row r="67" spans="8:11" ht="12" customHeight="1" x14ac:dyDescent="0.15"/>
    <row r="68" spans="8:11" ht="12" customHeight="1" x14ac:dyDescent="0.15"/>
    <row r="69" spans="8:11" ht="12" customHeight="1" x14ac:dyDescent="0.15"/>
    <row r="70" spans="8:11" ht="12" customHeight="1" x14ac:dyDescent="0.15"/>
    <row r="71" spans="8:11" ht="12" customHeight="1" x14ac:dyDescent="0.15"/>
    <row r="72" spans="8:11" ht="12" customHeight="1" x14ac:dyDescent="0.15"/>
    <row r="73" spans="8:11" ht="12" customHeight="1" x14ac:dyDescent="0.15"/>
    <row r="74" spans="8:11" ht="12" customHeight="1" x14ac:dyDescent="0.15"/>
    <row r="75" spans="8:11" ht="12" customHeight="1" x14ac:dyDescent="0.15"/>
    <row r="76" spans="8:11" ht="12" customHeight="1" x14ac:dyDescent="0.15"/>
    <row r="77" spans="8:11" ht="12" customHeight="1" x14ac:dyDescent="0.15"/>
    <row r="78" spans="8:11" ht="12" customHeight="1" x14ac:dyDescent="0.15"/>
    <row r="79" spans="8:11" ht="12" customHeight="1" x14ac:dyDescent="0.15"/>
    <row r="80" spans="8:11" ht="12" customHeight="1" x14ac:dyDescent="0.15"/>
    <row r="81" spans="2:10" ht="12" customHeight="1" x14ac:dyDescent="0.15"/>
    <row r="82" spans="2:10" ht="12" customHeight="1" x14ac:dyDescent="0.15"/>
    <row r="83" spans="2:10" ht="12" customHeight="1" x14ac:dyDescent="0.15"/>
    <row r="84" spans="2:10" ht="12" customHeight="1" thickBot="1" x14ac:dyDescent="0.2"/>
    <row r="85" spans="2:10" ht="12.75" customHeight="1" x14ac:dyDescent="0.15">
      <c r="B85" s="64"/>
      <c r="C85" s="64"/>
      <c r="D85" s="64"/>
      <c r="E85" s="64"/>
      <c r="F85" s="64"/>
      <c r="G85" s="64"/>
      <c r="H85" s="64"/>
      <c r="I85" s="64"/>
      <c r="J85" s="64"/>
    </row>
    <row r="86" spans="2:10" ht="15" customHeight="1" thickBot="1" x14ac:dyDescent="0.2">
      <c r="B86" s="65"/>
      <c r="C86" s="65"/>
      <c r="D86" s="65"/>
      <c r="E86" s="65"/>
      <c r="F86" s="65"/>
      <c r="G86" s="65"/>
      <c r="H86" s="65"/>
      <c r="I86" s="65"/>
      <c r="J86" s="65"/>
    </row>
    <row r="87" spans="2:10" thickBot="1" x14ac:dyDescent="0.2">
      <c r="B87" s="66"/>
      <c r="C87" s="66"/>
      <c r="D87" s="66"/>
      <c r="E87" s="66"/>
      <c r="F87" s="66"/>
      <c r="G87" s="66"/>
      <c r="H87" s="66"/>
      <c r="I87" s="66"/>
      <c r="J87" s="66"/>
    </row>
    <row r="88" spans="2:10" ht="12" customHeight="1" x14ac:dyDescent="0.15"/>
    <row r="89" spans="2:10" ht="12" customHeight="1" x14ac:dyDescent="0.15"/>
    <row r="90" spans="2:10" ht="12" customHeight="1" x14ac:dyDescent="0.15"/>
    <row r="91" spans="2:10" ht="12" customHeight="1" x14ac:dyDescent="0.15"/>
    <row r="92" spans="2:10" ht="12" customHeight="1" x14ac:dyDescent="0.15"/>
    <row r="93" spans="2:10" ht="12" customHeight="1" x14ac:dyDescent="0.15"/>
    <row r="94" spans="2:10" ht="12" customHeight="1" x14ac:dyDescent="0.15"/>
    <row r="95" spans="2:10" ht="12" customHeight="1" x14ac:dyDescent="0.15"/>
    <row r="96" spans="2:10" ht="12" customHeight="1" x14ac:dyDescent="0.15">
      <c r="B96" s="1"/>
    </row>
    <row r="97" ht="12" customHeight="1" x14ac:dyDescent="0.15"/>
    <row r="98" ht="12" customHeight="1" x14ac:dyDescent="0.15"/>
    <row r="99" ht="12" customHeight="1" x14ac:dyDescent="0.15"/>
    <row r="100" ht="12" customHeight="1" x14ac:dyDescent="0.15"/>
    <row r="101" ht="12" customHeight="1" x14ac:dyDescent="0.15"/>
    <row r="102" ht="12" customHeight="1" x14ac:dyDescent="0.15"/>
    <row r="103" ht="12" customHeight="1" x14ac:dyDescent="0.15"/>
    <row r="104" ht="12" customHeight="1" x14ac:dyDescent="0.15"/>
    <row r="105" ht="12" customHeight="1" x14ac:dyDescent="0.15"/>
    <row r="106" ht="12" customHeight="1" x14ac:dyDescent="0.15"/>
    <row r="107" ht="12" customHeight="1" x14ac:dyDescent="0.15"/>
    <row r="108" ht="12" customHeight="1" x14ac:dyDescent="0.15"/>
    <row r="109" ht="12" customHeight="1" x14ac:dyDescent="0.15"/>
    <row r="110" ht="12" customHeight="1" x14ac:dyDescent="0.15"/>
    <row r="111" ht="12" customHeight="1" x14ac:dyDescent="0.15"/>
    <row r="112" ht="12" customHeight="1" x14ac:dyDescent="0.15"/>
    <row r="113" ht="12" customHeight="1" x14ac:dyDescent="0.15"/>
    <row r="114" ht="12" customHeight="1" x14ac:dyDescent="0.15"/>
    <row r="115" ht="12" customHeight="1" x14ac:dyDescent="0.15"/>
    <row r="116" ht="12" customHeight="1" x14ac:dyDescent="0.15"/>
    <row r="117" ht="12" customHeight="1" x14ac:dyDescent="0.15"/>
    <row r="118" ht="12" customHeight="1" x14ac:dyDescent="0.15"/>
    <row r="119" ht="12" customHeight="1" x14ac:dyDescent="0.15"/>
    <row r="120" ht="12" customHeight="1" x14ac:dyDescent="0.15"/>
    <row r="121" ht="12" customHeight="1" x14ac:dyDescent="0.15"/>
    <row r="122" ht="12" customHeight="1" x14ac:dyDescent="0.15"/>
    <row r="123" ht="12" customHeight="1" x14ac:dyDescent="0.15"/>
    <row r="124" ht="12" customHeight="1" x14ac:dyDescent="0.15"/>
    <row r="125" ht="12" customHeight="1" x14ac:dyDescent="0.15"/>
    <row r="126" ht="12" customHeight="1" x14ac:dyDescent="0.15"/>
    <row r="127" ht="12" customHeight="1" x14ac:dyDescent="0.15"/>
    <row r="128" ht="12" customHeight="1" x14ac:dyDescent="0.15"/>
    <row r="129" ht="12" customHeight="1" x14ac:dyDescent="0.15"/>
    <row r="130" ht="12" customHeight="1" x14ac:dyDescent="0.15"/>
    <row r="131" ht="12" customHeight="1" x14ac:dyDescent="0.15"/>
    <row r="132" ht="12" customHeight="1" x14ac:dyDescent="0.15"/>
    <row r="133" ht="12" customHeight="1" x14ac:dyDescent="0.15"/>
    <row r="134" ht="12" customHeight="1" x14ac:dyDescent="0.15"/>
    <row r="135" ht="12" customHeight="1" x14ac:dyDescent="0.15"/>
    <row r="136" ht="12" customHeight="1" x14ac:dyDescent="0.15"/>
    <row r="137" ht="12" customHeight="1" x14ac:dyDescent="0.15"/>
    <row r="138" ht="12" customHeight="1" x14ac:dyDescent="0.15"/>
    <row r="139" ht="12" customHeight="1" x14ac:dyDescent="0.15"/>
    <row r="140" ht="12" customHeight="1" x14ac:dyDescent="0.15"/>
    <row r="141" ht="12" customHeight="1" x14ac:dyDescent="0.15"/>
    <row r="142" ht="12" customHeight="1" x14ac:dyDescent="0.15"/>
    <row r="143" ht="12" customHeight="1" x14ac:dyDescent="0.15"/>
    <row r="144" ht="12" customHeight="1" x14ac:dyDescent="0.15"/>
    <row r="145" ht="12" customHeight="1" x14ac:dyDescent="0.15"/>
    <row r="146" ht="12" customHeight="1" x14ac:dyDescent="0.15"/>
    <row r="147" ht="12" customHeight="1" x14ac:dyDescent="0.15"/>
    <row r="148" ht="12" customHeight="1" x14ac:dyDescent="0.15"/>
    <row r="149" ht="12" customHeight="1" x14ac:dyDescent="0.15"/>
    <row r="150" ht="12" customHeight="1" x14ac:dyDescent="0.15"/>
    <row r="151" ht="12" customHeight="1" x14ac:dyDescent="0.15"/>
    <row r="152" ht="12" customHeight="1" x14ac:dyDescent="0.15"/>
    <row r="153" ht="12" customHeight="1" x14ac:dyDescent="0.15"/>
    <row r="154" ht="12" customHeight="1" x14ac:dyDescent="0.15"/>
    <row r="155" ht="12" customHeight="1" x14ac:dyDescent="0.15"/>
    <row r="156" ht="12" customHeight="1" x14ac:dyDescent="0.15"/>
    <row r="157" ht="12" customHeight="1" x14ac:dyDescent="0.15"/>
    <row r="158" ht="12" customHeight="1" x14ac:dyDescent="0.15"/>
    <row r="159" ht="12" customHeight="1" x14ac:dyDescent="0.15"/>
    <row r="160" ht="12" customHeight="1" x14ac:dyDescent="0.15"/>
    <row r="161" ht="12" customHeight="1" x14ac:dyDescent="0.15"/>
    <row r="162" ht="12" customHeight="1" x14ac:dyDescent="0.15"/>
    <row r="163" ht="12" customHeight="1" x14ac:dyDescent="0.15"/>
    <row r="164" ht="12" customHeight="1" x14ac:dyDescent="0.15"/>
    <row r="165" ht="12" customHeight="1" x14ac:dyDescent="0.15"/>
    <row r="166" ht="12" customHeight="1" x14ac:dyDescent="0.15"/>
    <row r="167" ht="12" customHeight="1" x14ac:dyDescent="0.15"/>
    <row r="168" ht="12" customHeight="1" x14ac:dyDescent="0.15"/>
    <row r="169" ht="12" customHeight="1" x14ac:dyDescent="0.15"/>
    <row r="170" ht="12" customHeight="1" x14ac:dyDescent="0.15"/>
    <row r="171" ht="12" customHeight="1" x14ac:dyDescent="0.15"/>
    <row r="172" ht="12" customHeight="1" x14ac:dyDescent="0.15"/>
    <row r="173" ht="12" customHeight="1" x14ac:dyDescent="0.15"/>
    <row r="174" ht="12" customHeight="1" x14ac:dyDescent="0.15"/>
    <row r="175" ht="12" customHeight="1" x14ac:dyDescent="0.15"/>
    <row r="176" ht="12" customHeight="1" x14ac:dyDescent="0.15"/>
    <row r="177" ht="12" customHeight="1" x14ac:dyDescent="0.15"/>
    <row r="178" ht="12" customHeight="1" x14ac:dyDescent="0.15"/>
    <row r="179" ht="12" customHeight="1" x14ac:dyDescent="0.15"/>
    <row r="180" ht="12" customHeight="1" x14ac:dyDescent="0.15"/>
    <row r="181" ht="12" customHeight="1" x14ac:dyDescent="0.15"/>
    <row r="182" ht="12" customHeight="1" x14ac:dyDescent="0.15"/>
    <row r="183" ht="12" customHeight="1" x14ac:dyDescent="0.15"/>
    <row r="184" ht="12" customHeight="1" x14ac:dyDescent="0.15"/>
    <row r="185" ht="12" customHeight="1" x14ac:dyDescent="0.15"/>
    <row r="186" ht="12" customHeight="1" x14ac:dyDescent="0.15"/>
    <row r="187" ht="12" customHeight="1" x14ac:dyDescent="0.15"/>
    <row r="188" ht="12" customHeight="1" x14ac:dyDescent="0.15"/>
    <row r="189" ht="12" customHeight="1" x14ac:dyDescent="0.15"/>
    <row r="190" ht="12" customHeight="1" x14ac:dyDescent="0.15"/>
    <row r="191" ht="12" customHeight="1" x14ac:dyDescent="0.15"/>
    <row r="192" ht="12" customHeight="1" x14ac:dyDescent="0.15"/>
    <row r="193" ht="12" customHeight="1" x14ac:dyDescent="0.15"/>
    <row r="194" ht="12" customHeight="1" x14ac:dyDescent="0.15"/>
    <row r="195" ht="12" customHeight="1" x14ac:dyDescent="0.15"/>
    <row r="196" ht="12" customHeight="1" x14ac:dyDescent="0.15"/>
    <row r="197" ht="12" customHeight="1" x14ac:dyDescent="0.15"/>
    <row r="198" ht="12" customHeight="1" x14ac:dyDescent="0.15"/>
    <row r="199" ht="12" customHeight="1" x14ac:dyDescent="0.15"/>
    <row r="200" ht="12" customHeight="1" x14ac:dyDescent="0.15"/>
    <row r="201" ht="12" customHeight="1" x14ac:dyDescent="0.15"/>
    <row r="202" ht="12" customHeight="1" x14ac:dyDescent="0.15"/>
    <row r="203" ht="12" customHeight="1" x14ac:dyDescent="0.15"/>
    <row r="204" ht="12" customHeight="1" x14ac:dyDescent="0.15"/>
    <row r="205" ht="12" customHeight="1" x14ac:dyDescent="0.15"/>
    <row r="206" ht="12" customHeight="1" x14ac:dyDescent="0.15"/>
    <row r="207" ht="12" customHeight="1" x14ac:dyDescent="0.15"/>
    <row r="208" ht="12" customHeight="1" x14ac:dyDescent="0.15"/>
    <row r="209" ht="12" customHeight="1" x14ac:dyDescent="0.15"/>
    <row r="210" ht="12" customHeight="1" x14ac:dyDescent="0.15"/>
    <row r="211" ht="12" customHeight="1" x14ac:dyDescent="0.15"/>
    <row r="212" ht="12" customHeight="1" x14ac:dyDescent="0.15"/>
    <row r="213" ht="12" customHeight="1" x14ac:dyDescent="0.15"/>
    <row r="214" ht="12" customHeight="1" x14ac:dyDescent="0.15"/>
    <row r="215" ht="12" customHeight="1" x14ac:dyDescent="0.15"/>
    <row r="216" ht="12" customHeight="1" x14ac:dyDescent="0.15"/>
    <row r="217" ht="12" customHeight="1" x14ac:dyDescent="0.15"/>
    <row r="218" ht="12" customHeight="1" x14ac:dyDescent="0.15"/>
    <row r="219" ht="12" customHeight="1" x14ac:dyDescent="0.15"/>
    <row r="220" ht="12" customHeight="1" x14ac:dyDescent="0.15"/>
    <row r="221" ht="12" customHeight="1" x14ac:dyDescent="0.15"/>
    <row r="222" ht="12" customHeight="1" x14ac:dyDescent="0.15"/>
    <row r="223" ht="12" customHeight="1" x14ac:dyDescent="0.15"/>
    <row r="224" ht="12" customHeight="1" x14ac:dyDescent="0.15"/>
    <row r="225" ht="12" customHeight="1" x14ac:dyDescent="0.15"/>
    <row r="226" ht="12" customHeight="1" x14ac:dyDescent="0.15"/>
    <row r="227" ht="12" customHeight="1" x14ac:dyDescent="0.15"/>
    <row r="228" ht="12" customHeight="1" x14ac:dyDescent="0.15"/>
    <row r="229" ht="12" customHeight="1" x14ac:dyDescent="0.15"/>
    <row r="230" ht="12" customHeight="1" x14ac:dyDescent="0.15"/>
    <row r="231" ht="12" customHeight="1" x14ac:dyDescent="0.15"/>
    <row r="232" ht="12" customHeight="1" x14ac:dyDescent="0.15"/>
    <row r="233" ht="12" customHeight="1" x14ac:dyDescent="0.15"/>
    <row r="234" ht="12" customHeight="1" x14ac:dyDescent="0.15"/>
    <row r="235" ht="12" customHeight="1" x14ac:dyDescent="0.15"/>
    <row r="236" ht="12" customHeight="1" x14ac:dyDescent="0.15"/>
    <row r="237" ht="12" customHeight="1" x14ac:dyDescent="0.15"/>
    <row r="238" ht="12" customHeight="1" x14ac:dyDescent="0.15"/>
    <row r="239" ht="12" customHeight="1" x14ac:dyDescent="0.15"/>
    <row r="240" ht="12" customHeight="1" x14ac:dyDescent="0.15"/>
    <row r="241" ht="12" customHeight="1" x14ac:dyDescent="0.15"/>
    <row r="242" ht="12" customHeight="1" x14ac:dyDescent="0.15"/>
    <row r="243" ht="12" customHeight="1" x14ac:dyDescent="0.15"/>
    <row r="244" ht="12" customHeight="1" x14ac:dyDescent="0.15"/>
    <row r="245" ht="12" customHeight="1" x14ac:dyDescent="0.15"/>
    <row r="246" ht="12" customHeight="1" x14ac:dyDescent="0.15"/>
    <row r="247" ht="12" customHeight="1" x14ac:dyDescent="0.15"/>
    <row r="248" ht="12" customHeight="1" x14ac:dyDescent="0.15"/>
    <row r="249" ht="12" customHeight="1" x14ac:dyDescent="0.15"/>
    <row r="250" ht="12" customHeight="1" x14ac:dyDescent="0.15"/>
    <row r="251" ht="12" customHeight="1" x14ac:dyDescent="0.15"/>
    <row r="252" ht="12" customHeight="1" x14ac:dyDescent="0.15"/>
    <row r="253" ht="12" customHeight="1" x14ac:dyDescent="0.15"/>
    <row r="254" ht="12" customHeight="1" x14ac:dyDescent="0.15"/>
    <row r="255" ht="12" customHeight="1" x14ac:dyDescent="0.15"/>
    <row r="256" ht="12" customHeight="1" x14ac:dyDescent="0.15"/>
    <row r="257" ht="12" customHeight="1" x14ac:dyDescent="0.15"/>
    <row r="258" ht="12" customHeight="1" x14ac:dyDescent="0.15"/>
    <row r="259" ht="12" customHeight="1" x14ac:dyDescent="0.15"/>
    <row r="260" ht="12" customHeight="1" x14ac:dyDescent="0.15"/>
    <row r="261" ht="12" customHeight="1" x14ac:dyDescent="0.15"/>
    <row r="262" ht="12" customHeight="1" x14ac:dyDescent="0.15"/>
    <row r="263" ht="12" customHeight="1" x14ac:dyDescent="0.15"/>
    <row r="264" ht="12" customHeight="1" x14ac:dyDescent="0.15"/>
    <row r="265" ht="12" customHeight="1" x14ac:dyDescent="0.15"/>
    <row r="266" ht="12" customHeight="1" x14ac:dyDescent="0.15"/>
    <row r="267" ht="12" customHeight="1" x14ac:dyDescent="0.15"/>
    <row r="268" ht="12" customHeight="1" x14ac:dyDescent="0.15"/>
    <row r="269" ht="12" customHeight="1" x14ac:dyDescent="0.15"/>
    <row r="270" ht="12" customHeight="1" x14ac:dyDescent="0.15"/>
    <row r="271" ht="12" customHeight="1" x14ac:dyDescent="0.15"/>
    <row r="272" ht="12" customHeight="1" x14ac:dyDescent="0.15"/>
    <row r="273" ht="12" customHeight="1" x14ac:dyDescent="0.15"/>
    <row r="274" ht="12" customHeight="1" x14ac:dyDescent="0.15"/>
    <row r="275" ht="12" customHeight="1" x14ac:dyDescent="0.15"/>
    <row r="276" ht="12" customHeight="1" x14ac:dyDescent="0.15"/>
    <row r="277" ht="12" customHeight="1" x14ac:dyDescent="0.15"/>
    <row r="278" ht="12" customHeight="1" x14ac:dyDescent="0.15"/>
    <row r="279" ht="12" customHeight="1" x14ac:dyDescent="0.15"/>
    <row r="280" ht="12" customHeight="1" x14ac:dyDescent="0.15"/>
    <row r="281" ht="12" customHeight="1" x14ac:dyDescent="0.15"/>
    <row r="282" ht="12" customHeight="1" x14ac:dyDescent="0.15"/>
    <row r="283" ht="12" customHeight="1" x14ac:dyDescent="0.15"/>
    <row r="284" ht="12" customHeight="1" x14ac:dyDescent="0.15"/>
    <row r="285" ht="15.75" customHeight="1" x14ac:dyDescent="0.15"/>
    <row r="286" ht="15.75" customHeight="1" x14ac:dyDescent="0.15"/>
    <row r="287" ht="15.75" customHeight="1" x14ac:dyDescent="0.15"/>
    <row r="288" ht="15.75" customHeight="1" x14ac:dyDescent="0.15"/>
    <row r="289" ht="15.75" customHeight="1" x14ac:dyDescent="0.15"/>
    <row r="290" ht="15.75" customHeight="1" x14ac:dyDescent="0.15"/>
    <row r="291" ht="15.75" customHeight="1" x14ac:dyDescent="0.15"/>
    <row r="292" ht="15.75" customHeight="1" x14ac:dyDescent="0.15"/>
    <row r="293" ht="15.75" customHeight="1" x14ac:dyDescent="0.15"/>
    <row r="294" ht="15.75" customHeight="1" x14ac:dyDescent="0.15"/>
    <row r="295" ht="15.75" customHeight="1" x14ac:dyDescent="0.15"/>
    <row r="296" ht="15.75" customHeight="1" x14ac:dyDescent="0.15"/>
    <row r="297" ht="15.75" customHeight="1" x14ac:dyDescent="0.15"/>
    <row r="298" ht="15.75" customHeight="1" x14ac:dyDescent="0.15"/>
    <row r="299" ht="15.75" customHeight="1" x14ac:dyDescent="0.15"/>
    <row r="300" ht="15.75" customHeight="1" x14ac:dyDescent="0.15"/>
    <row r="301" ht="15.75" customHeight="1" x14ac:dyDescent="0.15"/>
    <row r="302" ht="15.75" customHeight="1" x14ac:dyDescent="0.15"/>
    <row r="303" ht="15.75" customHeight="1" x14ac:dyDescent="0.15"/>
    <row r="304" ht="15.75" customHeight="1" x14ac:dyDescent="0.15"/>
    <row r="305" ht="15.75" customHeight="1" x14ac:dyDescent="0.15"/>
    <row r="306" ht="15.75" customHeight="1" x14ac:dyDescent="0.15"/>
    <row r="307" ht="15.75" customHeight="1" x14ac:dyDescent="0.15"/>
    <row r="308" ht="15.75" customHeight="1" x14ac:dyDescent="0.15"/>
    <row r="309" ht="15.75" customHeight="1" x14ac:dyDescent="0.15"/>
    <row r="310" ht="15.75" customHeight="1" x14ac:dyDescent="0.15"/>
    <row r="311" ht="15.75" customHeight="1" x14ac:dyDescent="0.15"/>
    <row r="312" ht="15.75" customHeight="1" x14ac:dyDescent="0.15"/>
    <row r="313" ht="15.75" customHeight="1" x14ac:dyDescent="0.15"/>
    <row r="314" ht="15.75" customHeight="1" x14ac:dyDescent="0.15"/>
    <row r="315" ht="15.75" customHeight="1" x14ac:dyDescent="0.15"/>
    <row r="316" ht="15.75" customHeight="1" x14ac:dyDescent="0.15"/>
    <row r="317" ht="15.75" customHeight="1" x14ac:dyDescent="0.15"/>
    <row r="318" ht="15.75" customHeight="1" x14ac:dyDescent="0.15"/>
    <row r="319" ht="15.75" customHeight="1" x14ac:dyDescent="0.15"/>
    <row r="320" ht="15.75" customHeight="1" x14ac:dyDescent="0.15"/>
    <row r="321" ht="15.75" customHeight="1" x14ac:dyDescent="0.15"/>
    <row r="322" ht="15.75" customHeight="1" x14ac:dyDescent="0.15"/>
    <row r="323" ht="15.75" customHeight="1" x14ac:dyDescent="0.15"/>
    <row r="324" ht="15.75" customHeight="1" x14ac:dyDescent="0.15"/>
    <row r="325" ht="15.75" customHeight="1" x14ac:dyDescent="0.15"/>
    <row r="326" ht="15.75" customHeight="1" x14ac:dyDescent="0.15"/>
    <row r="327" ht="15.75" customHeight="1" x14ac:dyDescent="0.15"/>
    <row r="328" ht="15.75" customHeight="1" x14ac:dyDescent="0.15"/>
    <row r="329" ht="15.75" customHeight="1" x14ac:dyDescent="0.15"/>
    <row r="330" ht="15.75" customHeight="1" x14ac:dyDescent="0.15"/>
    <row r="331" ht="15.75" customHeight="1" x14ac:dyDescent="0.15"/>
    <row r="332" ht="15.75" customHeight="1" x14ac:dyDescent="0.15"/>
    <row r="333" ht="15.75" customHeight="1" x14ac:dyDescent="0.15"/>
    <row r="334" ht="15.75" customHeight="1" x14ac:dyDescent="0.15"/>
    <row r="335" ht="15.75" customHeight="1" x14ac:dyDescent="0.15"/>
    <row r="336" ht="15.75" customHeight="1" x14ac:dyDescent="0.15"/>
    <row r="337" ht="15.75" customHeight="1" x14ac:dyDescent="0.15"/>
    <row r="338" ht="15.75" customHeight="1" x14ac:dyDescent="0.15"/>
    <row r="339" ht="15.75" customHeight="1" x14ac:dyDescent="0.15"/>
    <row r="340" ht="15.75" customHeight="1" x14ac:dyDescent="0.15"/>
    <row r="341" ht="15.75" customHeight="1" x14ac:dyDescent="0.15"/>
    <row r="342" ht="15.75" customHeight="1" x14ac:dyDescent="0.15"/>
    <row r="343" ht="15.75" customHeight="1" x14ac:dyDescent="0.15"/>
    <row r="344" ht="15.75" customHeight="1" x14ac:dyDescent="0.15"/>
    <row r="345" ht="15.75" customHeight="1" x14ac:dyDescent="0.15"/>
    <row r="346" ht="15.75" customHeight="1" x14ac:dyDescent="0.15"/>
    <row r="347" ht="15.75" customHeight="1" x14ac:dyDescent="0.15"/>
    <row r="348" ht="15.75" customHeight="1" x14ac:dyDescent="0.15"/>
    <row r="349" ht="15.75" customHeight="1" x14ac:dyDescent="0.15"/>
    <row r="350" ht="15.75" customHeight="1" x14ac:dyDescent="0.15"/>
    <row r="351" ht="15.75" customHeight="1" x14ac:dyDescent="0.15"/>
    <row r="352" ht="15.75" customHeight="1" x14ac:dyDescent="0.15"/>
    <row r="353" ht="15.75" customHeight="1" x14ac:dyDescent="0.15"/>
    <row r="354" ht="15.75" customHeight="1" x14ac:dyDescent="0.15"/>
    <row r="355" ht="15.75" customHeight="1" x14ac:dyDescent="0.15"/>
    <row r="356" ht="15.75" customHeight="1" x14ac:dyDescent="0.15"/>
    <row r="357" ht="15.75" customHeight="1" x14ac:dyDescent="0.15"/>
    <row r="358" ht="15.75" customHeight="1" x14ac:dyDescent="0.15"/>
    <row r="359" ht="15.75" customHeight="1" x14ac:dyDescent="0.15"/>
    <row r="360" ht="15.75" customHeight="1" x14ac:dyDescent="0.15"/>
    <row r="361" ht="15.75" customHeight="1" x14ac:dyDescent="0.15"/>
    <row r="362" ht="15.75" customHeight="1" x14ac:dyDescent="0.15"/>
    <row r="363" ht="15.75" customHeight="1" x14ac:dyDescent="0.15"/>
    <row r="364" ht="15.75" customHeight="1" x14ac:dyDescent="0.15"/>
    <row r="365" ht="15.75" customHeight="1" x14ac:dyDescent="0.15"/>
    <row r="366" ht="15.75" customHeight="1" x14ac:dyDescent="0.15"/>
    <row r="367" ht="15.75" customHeight="1" x14ac:dyDescent="0.15"/>
    <row r="368" ht="15.75" customHeight="1" x14ac:dyDescent="0.15"/>
    <row r="369" ht="15.75" customHeight="1" x14ac:dyDescent="0.15"/>
    <row r="370" ht="15.75" customHeight="1" x14ac:dyDescent="0.15"/>
    <row r="371" ht="15.75" customHeight="1" x14ac:dyDescent="0.15"/>
    <row r="372" ht="15.75" customHeight="1" x14ac:dyDescent="0.15"/>
    <row r="373" ht="15.75" customHeight="1" x14ac:dyDescent="0.15"/>
    <row r="374" ht="15.75" customHeight="1" x14ac:dyDescent="0.15"/>
    <row r="375" ht="15.75" customHeight="1" x14ac:dyDescent="0.15"/>
    <row r="376" ht="15.75" customHeight="1" x14ac:dyDescent="0.15"/>
    <row r="377" ht="15.75" customHeight="1" x14ac:dyDescent="0.15"/>
    <row r="378" ht="15.75" customHeight="1" x14ac:dyDescent="0.15"/>
    <row r="379" ht="15.75" customHeight="1" x14ac:dyDescent="0.15"/>
    <row r="380" ht="15.75" customHeight="1" x14ac:dyDescent="0.15"/>
    <row r="381" ht="15.75" customHeight="1" x14ac:dyDescent="0.15"/>
    <row r="382" ht="15.75" customHeight="1" x14ac:dyDescent="0.15"/>
    <row r="383" ht="15.75" customHeight="1" x14ac:dyDescent="0.15"/>
    <row r="384" ht="15.75" customHeight="1" x14ac:dyDescent="0.15"/>
    <row r="385" ht="15.75" customHeight="1" x14ac:dyDescent="0.15"/>
    <row r="386" ht="15.75" customHeight="1" x14ac:dyDescent="0.15"/>
    <row r="387" ht="15.75" customHeight="1" x14ac:dyDescent="0.15"/>
    <row r="388" ht="15.75" customHeight="1" x14ac:dyDescent="0.15"/>
    <row r="389" ht="15.75" customHeight="1" x14ac:dyDescent="0.15"/>
    <row r="390" ht="15.75" customHeight="1" x14ac:dyDescent="0.15"/>
    <row r="391" ht="15.75" customHeight="1" x14ac:dyDescent="0.15"/>
    <row r="392" ht="15.75" customHeight="1" x14ac:dyDescent="0.15"/>
    <row r="393" ht="15.75" customHeight="1" x14ac:dyDescent="0.15"/>
    <row r="394" ht="15.75" customHeight="1" x14ac:dyDescent="0.15"/>
    <row r="395" ht="15.75" customHeight="1" x14ac:dyDescent="0.15"/>
    <row r="396" ht="15.75" customHeight="1" x14ac:dyDescent="0.15"/>
    <row r="397" ht="15.75" customHeight="1" x14ac:dyDescent="0.15"/>
    <row r="398" ht="15.75" customHeight="1" x14ac:dyDescent="0.15"/>
    <row r="399" ht="15.75" customHeight="1" x14ac:dyDescent="0.15"/>
    <row r="400" ht="15.75" customHeight="1" x14ac:dyDescent="0.15"/>
    <row r="401" ht="15.75" customHeight="1" x14ac:dyDescent="0.15"/>
    <row r="402" ht="15.75" customHeight="1" x14ac:dyDescent="0.15"/>
    <row r="403" ht="15.75" customHeight="1" x14ac:dyDescent="0.15"/>
    <row r="404" ht="15.75" customHeight="1" x14ac:dyDescent="0.15"/>
    <row r="405" ht="15.75" customHeight="1" x14ac:dyDescent="0.15"/>
    <row r="406" ht="15.75" customHeight="1" x14ac:dyDescent="0.15"/>
    <row r="407" ht="15.75" customHeight="1" x14ac:dyDescent="0.15"/>
    <row r="408" ht="15.75" customHeight="1" x14ac:dyDescent="0.15"/>
    <row r="409" ht="15.75" customHeight="1" x14ac:dyDescent="0.15"/>
    <row r="410" ht="15.75" customHeight="1" x14ac:dyDescent="0.15"/>
    <row r="411" ht="15.75" customHeight="1" x14ac:dyDescent="0.15"/>
    <row r="412" ht="15.75" customHeight="1" x14ac:dyDescent="0.15"/>
    <row r="413" ht="15.75" customHeight="1" x14ac:dyDescent="0.15"/>
    <row r="414" ht="15.75" customHeight="1" x14ac:dyDescent="0.15"/>
    <row r="415" ht="15.75" customHeight="1" x14ac:dyDescent="0.15"/>
    <row r="416" ht="15.75" customHeight="1" x14ac:dyDescent="0.15"/>
    <row r="417" ht="15.75" customHeight="1" x14ac:dyDescent="0.15"/>
    <row r="418" ht="15.75" customHeight="1" x14ac:dyDescent="0.15"/>
    <row r="419" ht="15.75" customHeight="1" x14ac:dyDescent="0.15"/>
    <row r="420" ht="15.75" customHeight="1" x14ac:dyDescent="0.15"/>
    <row r="421" ht="15.75" customHeight="1" x14ac:dyDescent="0.15"/>
    <row r="422" ht="15.75" customHeight="1" x14ac:dyDescent="0.15"/>
    <row r="423" ht="15.75" customHeight="1" x14ac:dyDescent="0.15"/>
    <row r="424" ht="15.75" customHeight="1" x14ac:dyDescent="0.15"/>
    <row r="425" ht="15.75" customHeight="1" x14ac:dyDescent="0.15"/>
    <row r="426" ht="15.75" customHeight="1" x14ac:dyDescent="0.15"/>
    <row r="427" ht="15.75" customHeight="1" x14ac:dyDescent="0.15"/>
    <row r="428" ht="15.75" customHeight="1" x14ac:dyDescent="0.15"/>
    <row r="429" ht="15.75" customHeight="1" x14ac:dyDescent="0.15"/>
    <row r="430" ht="15.75" customHeight="1" x14ac:dyDescent="0.15"/>
    <row r="431" ht="15.75" customHeight="1" x14ac:dyDescent="0.15"/>
    <row r="432" ht="15.75" customHeight="1" x14ac:dyDescent="0.15"/>
    <row r="433" ht="15.75" customHeight="1" x14ac:dyDescent="0.15"/>
    <row r="434" ht="15.75" customHeight="1" x14ac:dyDescent="0.15"/>
    <row r="435" ht="15.75" customHeight="1" x14ac:dyDescent="0.15"/>
    <row r="436" ht="15.75" customHeight="1" x14ac:dyDescent="0.15"/>
    <row r="437" ht="15.75" customHeight="1" x14ac:dyDescent="0.15"/>
    <row r="438" ht="15.75" customHeight="1" x14ac:dyDescent="0.15"/>
    <row r="439" ht="15.75" customHeight="1" x14ac:dyDescent="0.15"/>
    <row r="440" ht="15.75" customHeight="1" x14ac:dyDescent="0.15"/>
    <row r="441" ht="15.75" customHeight="1" x14ac:dyDescent="0.15"/>
    <row r="442" ht="15.75" customHeight="1" x14ac:dyDescent="0.15"/>
    <row r="443" ht="15.75" customHeight="1" x14ac:dyDescent="0.15"/>
    <row r="444" ht="15.75" customHeight="1" x14ac:dyDescent="0.15"/>
    <row r="445" ht="15.75" customHeight="1" x14ac:dyDescent="0.15"/>
    <row r="446" ht="15.75" customHeight="1" x14ac:dyDescent="0.15"/>
    <row r="447" ht="15.75" customHeight="1" x14ac:dyDescent="0.15"/>
    <row r="448" ht="15.75" customHeight="1" x14ac:dyDescent="0.15"/>
    <row r="449" ht="15.75" customHeight="1" x14ac:dyDescent="0.15"/>
    <row r="450" ht="15.75" customHeight="1" x14ac:dyDescent="0.15"/>
    <row r="451" ht="15.75" customHeight="1" x14ac:dyDescent="0.15"/>
    <row r="452" ht="15.75" customHeight="1" x14ac:dyDescent="0.15"/>
    <row r="453" ht="15.75" customHeight="1" x14ac:dyDescent="0.15"/>
    <row r="454" ht="15.75" customHeight="1" x14ac:dyDescent="0.15"/>
    <row r="455" ht="15.75" customHeight="1" x14ac:dyDescent="0.15"/>
    <row r="456" ht="15.75" customHeight="1" x14ac:dyDescent="0.15"/>
    <row r="457" ht="15.75" customHeight="1" x14ac:dyDescent="0.15"/>
    <row r="458" ht="15.75" customHeight="1" x14ac:dyDescent="0.15"/>
    <row r="459" ht="15.75" customHeight="1" x14ac:dyDescent="0.15"/>
    <row r="460" ht="15.75" customHeight="1" x14ac:dyDescent="0.15"/>
    <row r="461" ht="15.75" customHeight="1" x14ac:dyDescent="0.15"/>
    <row r="462" ht="15.75" customHeight="1" x14ac:dyDescent="0.15"/>
    <row r="463" ht="15.75" customHeight="1" x14ac:dyDescent="0.15"/>
    <row r="464" ht="15.75" customHeight="1" x14ac:dyDescent="0.15"/>
    <row r="465" ht="15.75" customHeight="1" x14ac:dyDescent="0.15"/>
    <row r="466" ht="15.75" customHeight="1" x14ac:dyDescent="0.15"/>
    <row r="467" ht="15.75" customHeight="1" x14ac:dyDescent="0.15"/>
    <row r="468" ht="15.75" customHeight="1" x14ac:dyDescent="0.15"/>
    <row r="469" ht="15.75" customHeight="1" x14ac:dyDescent="0.15"/>
    <row r="470" ht="15.75" customHeight="1" x14ac:dyDescent="0.15"/>
    <row r="471" ht="15.75" customHeight="1" x14ac:dyDescent="0.15"/>
    <row r="472" ht="15.75" customHeight="1" x14ac:dyDescent="0.15"/>
    <row r="473" ht="15.75" customHeight="1" x14ac:dyDescent="0.15"/>
    <row r="474" ht="15.75" customHeight="1" x14ac:dyDescent="0.15"/>
    <row r="475" ht="15.75" customHeight="1" x14ac:dyDescent="0.15"/>
    <row r="476" ht="15.75" customHeight="1" x14ac:dyDescent="0.15"/>
    <row r="477" ht="15.75" customHeight="1" x14ac:dyDescent="0.15"/>
    <row r="478" ht="15.75" customHeight="1" x14ac:dyDescent="0.15"/>
    <row r="479" ht="15.75" customHeight="1" x14ac:dyDescent="0.15"/>
    <row r="480" ht="15.75" customHeight="1" x14ac:dyDescent="0.15"/>
    <row r="481" ht="15.75" customHeight="1" x14ac:dyDescent="0.15"/>
    <row r="482" ht="15.75" customHeight="1" x14ac:dyDescent="0.15"/>
    <row r="483" ht="15.75" customHeight="1" x14ac:dyDescent="0.15"/>
    <row r="484" ht="15.75" customHeight="1" x14ac:dyDescent="0.15"/>
    <row r="485" ht="15.75" customHeight="1" x14ac:dyDescent="0.15"/>
    <row r="486" ht="15.75" customHeight="1" x14ac:dyDescent="0.15"/>
    <row r="487" ht="15.75" customHeight="1" x14ac:dyDescent="0.15"/>
    <row r="488" ht="15.75" customHeight="1" x14ac:dyDescent="0.15"/>
    <row r="489" ht="15.75" customHeight="1" x14ac:dyDescent="0.15"/>
    <row r="490" ht="15.75" customHeight="1" x14ac:dyDescent="0.15"/>
    <row r="491" ht="15.75" customHeight="1" x14ac:dyDescent="0.15"/>
    <row r="492" ht="15.75" customHeight="1" x14ac:dyDescent="0.15"/>
    <row r="493" ht="15.75" customHeight="1" x14ac:dyDescent="0.15"/>
    <row r="494" ht="15.75" customHeight="1" x14ac:dyDescent="0.15"/>
    <row r="495" ht="15.75" customHeight="1" x14ac:dyDescent="0.15"/>
    <row r="496" ht="15.75" customHeight="1" x14ac:dyDescent="0.15"/>
    <row r="497" ht="15.75" customHeight="1" x14ac:dyDescent="0.15"/>
    <row r="498" ht="15.75" customHeight="1" x14ac:dyDescent="0.15"/>
    <row r="499" ht="15.75" customHeight="1" x14ac:dyDescent="0.15"/>
    <row r="500" ht="15.75" customHeight="1" x14ac:dyDescent="0.15"/>
    <row r="501" ht="15.75" customHeight="1" x14ac:dyDescent="0.15"/>
    <row r="502" ht="15.75" customHeight="1" x14ac:dyDescent="0.15"/>
    <row r="503" ht="15.75" customHeight="1" x14ac:dyDescent="0.15"/>
    <row r="504" ht="15.75" customHeight="1" x14ac:dyDescent="0.15"/>
    <row r="505" ht="15.75" customHeight="1" x14ac:dyDescent="0.15"/>
    <row r="506" ht="15.75" customHeight="1" x14ac:dyDescent="0.15"/>
    <row r="507" ht="15.75" customHeight="1" x14ac:dyDescent="0.15"/>
    <row r="508" ht="15.75" customHeight="1" x14ac:dyDescent="0.15"/>
    <row r="509" ht="15.75" customHeight="1" x14ac:dyDescent="0.15"/>
    <row r="510" ht="15.75" customHeight="1" x14ac:dyDescent="0.15"/>
    <row r="511" ht="15.75" customHeight="1" x14ac:dyDescent="0.15"/>
    <row r="512" ht="15.75" customHeight="1" x14ac:dyDescent="0.15"/>
    <row r="513" ht="15.75" customHeight="1" x14ac:dyDescent="0.15"/>
    <row r="514" ht="15.75" customHeight="1" x14ac:dyDescent="0.15"/>
    <row r="515" ht="15.75" customHeight="1" x14ac:dyDescent="0.15"/>
    <row r="516" ht="15.75" customHeight="1" x14ac:dyDescent="0.15"/>
    <row r="517" ht="15.75" customHeight="1" x14ac:dyDescent="0.15"/>
    <row r="518" ht="15.75" customHeight="1" x14ac:dyDescent="0.15"/>
    <row r="519" ht="15.75" customHeight="1" x14ac:dyDescent="0.15"/>
    <row r="520" ht="15.75" customHeight="1" x14ac:dyDescent="0.15"/>
    <row r="521" ht="15.75" customHeight="1" x14ac:dyDescent="0.15"/>
    <row r="522" ht="15.75" customHeight="1" x14ac:dyDescent="0.15"/>
    <row r="523" ht="15.75" customHeight="1" x14ac:dyDescent="0.15"/>
    <row r="524" ht="15.75" customHeight="1" x14ac:dyDescent="0.15"/>
    <row r="525" ht="15.75" customHeight="1" x14ac:dyDescent="0.15"/>
    <row r="526" ht="15.75" customHeight="1" x14ac:dyDescent="0.15"/>
    <row r="527" ht="15.75" customHeight="1" x14ac:dyDescent="0.15"/>
    <row r="528" ht="15.75" customHeight="1" x14ac:dyDescent="0.15"/>
    <row r="529" ht="15.75" customHeight="1" x14ac:dyDescent="0.15"/>
    <row r="530" ht="15.75" customHeight="1" x14ac:dyDescent="0.15"/>
    <row r="531" ht="15.75" customHeight="1" x14ac:dyDescent="0.15"/>
    <row r="532" ht="15.75" customHeight="1" x14ac:dyDescent="0.15"/>
    <row r="533" ht="15.75" customHeight="1" x14ac:dyDescent="0.15"/>
    <row r="534" ht="15.75" customHeight="1" x14ac:dyDescent="0.15"/>
    <row r="535" ht="15.75" customHeight="1" x14ac:dyDescent="0.15"/>
    <row r="536" ht="15.75" customHeight="1" x14ac:dyDescent="0.15"/>
    <row r="537" ht="15.75" customHeight="1" x14ac:dyDescent="0.15"/>
    <row r="538" ht="15.75" customHeight="1" x14ac:dyDescent="0.15"/>
    <row r="539" ht="15.75" customHeight="1" x14ac:dyDescent="0.15"/>
    <row r="540" ht="15.75" customHeight="1" x14ac:dyDescent="0.15"/>
    <row r="541" ht="15.75" customHeight="1" x14ac:dyDescent="0.15"/>
    <row r="542" ht="15.75" customHeight="1" x14ac:dyDescent="0.15"/>
    <row r="543" ht="15.75" customHeight="1" x14ac:dyDescent="0.15"/>
    <row r="544" ht="15.75" customHeight="1" x14ac:dyDescent="0.15"/>
    <row r="545" ht="15.75" customHeight="1" x14ac:dyDescent="0.15"/>
    <row r="546" ht="15.75" customHeight="1" x14ac:dyDescent="0.15"/>
    <row r="547" ht="15.75" customHeight="1" x14ac:dyDescent="0.15"/>
    <row r="548" ht="15.75" customHeight="1" x14ac:dyDescent="0.15"/>
    <row r="549" ht="15.75" customHeight="1" x14ac:dyDescent="0.15"/>
    <row r="550" ht="15.75" customHeight="1" x14ac:dyDescent="0.15"/>
    <row r="551" ht="15.75" customHeight="1" x14ac:dyDescent="0.15"/>
    <row r="552" ht="15.75" customHeight="1" x14ac:dyDescent="0.15"/>
    <row r="553" ht="15.75" customHeight="1" x14ac:dyDescent="0.15"/>
    <row r="554" ht="15.75" customHeight="1" x14ac:dyDescent="0.15"/>
    <row r="555" ht="15.75" customHeight="1" x14ac:dyDescent="0.15"/>
    <row r="556" ht="15.75" customHeight="1" x14ac:dyDescent="0.15"/>
    <row r="557" ht="15.75" customHeight="1" x14ac:dyDescent="0.15"/>
    <row r="558" ht="15.75" customHeight="1" x14ac:dyDescent="0.15"/>
    <row r="559" ht="15.75" customHeight="1" x14ac:dyDescent="0.15"/>
    <row r="560" ht="15.75" customHeight="1" x14ac:dyDescent="0.15"/>
    <row r="561" ht="15.75" customHeight="1" x14ac:dyDescent="0.15"/>
    <row r="562" ht="15.75" customHeight="1" x14ac:dyDescent="0.15"/>
    <row r="563" ht="15.75" customHeight="1" x14ac:dyDescent="0.15"/>
    <row r="564" ht="15.75" customHeight="1" x14ac:dyDescent="0.15"/>
    <row r="565" ht="15.75" customHeight="1" x14ac:dyDescent="0.15"/>
    <row r="566" ht="15.75" customHeight="1" x14ac:dyDescent="0.15"/>
    <row r="567" ht="15.75" customHeight="1" x14ac:dyDescent="0.15"/>
    <row r="568" ht="15.75" customHeight="1" x14ac:dyDescent="0.15"/>
    <row r="569" ht="15.75" customHeight="1" x14ac:dyDescent="0.15"/>
    <row r="570" ht="15.75" customHeight="1" x14ac:dyDescent="0.15"/>
    <row r="571" ht="15.75" customHeight="1" x14ac:dyDescent="0.15"/>
    <row r="572" ht="15.75" customHeight="1" x14ac:dyDescent="0.15"/>
    <row r="573" ht="15.75" customHeight="1" x14ac:dyDescent="0.15"/>
    <row r="574" ht="15.75" customHeight="1" x14ac:dyDescent="0.15"/>
    <row r="575" ht="15.75" customHeight="1" x14ac:dyDescent="0.15"/>
    <row r="576" ht="15.75" customHeight="1" x14ac:dyDescent="0.15"/>
    <row r="577" ht="15.75" customHeight="1" x14ac:dyDescent="0.15"/>
    <row r="578" ht="15.75" customHeight="1" x14ac:dyDescent="0.15"/>
    <row r="579" ht="15.75" customHeight="1" x14ac:dyDescent="0.15"/>
    <row r="580" ht="15.75" customHeight="1" x14ac:dyDescent="0.15"/>
    <row r="581" ht="15.75" customHeight="1" x14ac:dyDescent="0.15"/>
    <row r="582" ht="15.75" customHeight="1" x14ac:dyDescent="0.15"/>
    <row r="583" ht="15.75" customHeight="1" x14ac:dyDescent="0.15"/>
    <row r="584" ht="15.75" customHeight="1" x14ac:dyDescent="0.15"/>
    <row r="585" ht="15.75" customHeight="1" x14ac:dyDescent="0.15"/>
    <row r="586" ht="15.75" customHeight="1" x14ac:dyDescent="0.15"/>
    <row r="587" ht="15.75" customHeight="1" x14ac:dyDescent="0.15"/>
    <row r="588" ht="15.75" customHeight="1" x14ac:dyDescent="0.15"/>
    <row r="589" ht="15.75" customHeight="1" x14ac:dyDescent="0.15"/>
    <row r="590" ht="15.75" customHeight="1" x14ac:dyDescent="0.15"/>
    <row r="591" ht="15.75" customHeight="1" x14ac:dyDescent="0.15"/>
    <row r="592" ht="15.75" customHeight="1" x14ac:dyDescent="0.15"/>
    <row r="593" ht="15.75" customHeight="1" x14ac:dyDescent="0.15"/>
    <row r="594" ht="15.75" customHeight="1" x14ac:dyDescent="0.15"/>
    <row r="595" ht="15.75" customHeight="1" x14ac:dyDescent="0.15"/>
    <row r="596" ht="15.75" customHeight="1" x14ac:dyDescent="0.15"/>
    <row r="597" ht="15.75" customHeight="1" x14ac:dyDescent="0.15"/>
    <row r="598" ht="15.75" customHeight="1" x14ac:dyDescent="0.15"/>
    <row r="599" ht="15.75" customHeight="1" x14ac:dyDescent="0.15"/>
    <row r="600" ht="15.75" customHeight="1" x14ac:dyDescent="0.15"/>
    <row r="601" ht="15.75" customHeight="1" x14ac:dyDescent="0.15"/>
    <row r="602" ht="15.75" customHeight="1" x14ac:dyDescent="0.15"/>
    <row r="603" ht="15.75" customHeight="1" x14ac:dyDescent="0.15"/>
    <row r="604" ht="15.75" customHeight="1" x14ac:dyDescent="0.15"/>
    <row r="605" ht="15.75" customHeight="1" x14ac:dyDescent="0.15"/>
    <row r="606" ht="15.75" customHeight="1" x14ac:dyDescent="0.15"/>
    <row r="607" ht="15.75" customHeight="1" x14ac:dyDescent="0.15"/>
    <row r="608" ht="15.75" customHeight="1" x14ac:dyDescent="0.15"/>
    <row r="609" ht="15.75" customHeight="1" x14ac:dyDescent="0.15"/>
    <row r="610" ht="15.75" customHeight="1" x14ac:dyDescent="0.15"/>
    <row r="611" ht="15.75" customHeight="1" x14ac:dyDescent="0.15"/>
    <row r="612" ht="15.75" customHeight="1" x14ac:dyDescent="0.15"/>
    <row r="613" ht="15.75" customHeight="1" x14ac:dyDescent="0.15"/>
    <row r="614" ht="15.75" customHeight="1" x14ac:dyDescent="0.15"/>
    <row r="615" ht="15.75" customHeight="1" x14ac:dyDescent="0.15"/>
    <row r="616" ht="15.75" customHeight="1" x14ac:dyDescent="0.15"/>
    <row r="617" ht="15.75" customHeight="1" x14ac:dyDescent="0.15"/>
    <row r="618" ht="15.75" customHeight="1" x14ac:dyDescent="0.15"/>
    <row r="619" ht="15.75" customHeight="1" x14ac:dyDescent="0.15"/>
    <row r="620" ht="15.75" customHeight="1" x14ac:dyDescent="0.15"/>
    <row r="621" ht="15.75" customHeight="1" x14ac:dyDescent="0.15"/>
    <row r="622" ht="15.75" customHeight="1" x14ac:dyDescent="0.15"/>
    <row r="623" ht="15.75" customHeight="1" x14ac:dyDescent="0.15"/>
    <row r="624" ht="15.75" customHeight="1" x14ac:dyDescent="0.15"/>
    <row r="625" ht="15.75" customHeight="1" x14ac:dyDescent="0.15"/>
    <row r="626" ht="15.75" customHeight="1" x14ac:dyDescent="0.15"/>
    <row r="627" ht="15.75" customHeight="1" x14ac:dyDescent="0.15"/>
    <row r="628" ht="15.75" customHeight="1" x14ac:dyDescent="0.15"/>
    <row r="629" ht="15.75" customHeight="1" x14ac:dyDescent="0.15"/>
    <row r="630" ht="15.75" customHeight="1" x14ac:dyDescent="0.15"/>
    <row r="631" ht="15.75" customHeight="1" x14ac:dyDescent="0.15"/>
    <row r="632" ht="15.75" customHeight="1" x14ac:dyDescent="0.15"/>
    <row r="633" ht="15.75" customHeight="1" x14ac:dyDescent="0.15"/>
    <row r="634" ht="15.75" customHeight="1" x14ac:dyDescent="0.15"/>
    <row r="635" ht="15.75" customHeight="1" x14ac:dyDescent="0.15"/>
    <row r="636" ht="15.75" customHeight="1" x14ac:dyDescent="0.15"/>
    <row r="637" ht="15.75" customHeight="1" x14ac:dyDescent="0.15"/>
    <row r="638" ht="15.75" customHeight="1" x14ac:dyDescent="0.15"/>
    <row r="639" ht="15.75" customHeight="1" x14ac:dyDescent="0.15"/>
    <row r="640" ht="15.75" customHeight="1" x14ac:dyDescent="0.15"/>
    <row r="641" ht="15.75" customHeight="1" x14ac:dyDescent="0.15"/>
    <row r="642" ht="15.75" customHeight="1" x14ac:dyDescent="0.15"/>
    <row r="643" ht="15.75" customHeight="1" x14ac:dyDescent="0.15"/>
    <row r="644" ht="15.75" customHeight="1" x14ac:dyDescent="0.15"/>
    <row r="645" ht="15.75" customHeight="1" x14ac:dyDescent="0.15"/>
    <row r="646" ht="15.75" customHeight="1" x14ac:dyDescent="0.15"/>
    <row r="647" ht="15.75" customHeight="1" x14ac:dyDescent="0.15"/>
    <row r="648" ht="15.75" customHeight="1" x14ac:dyDescent="0.15"/>
    <row r="649" ht="15.75" customHeight="1" x14ac:dyDescent="0.15"/>
    <row r="650" ht="15.75" customHeight="1" x14ac:dyDescent="0.15"/>
    <row r="651" ht="15.75" customHeight="1" x14ac:dyDescent="0.15"/>
    <row r="652" ht="15.75" customHeight="1" x14ac:dyDescent="0.15"/>
    <row r="653" ht="15.75" customHeight="1" x14ac:dyDescent="0.15"/>
    <row r="654" ht="15.75" customHeight="1" x14ac:dyDescent="0.15"/>
    <row r="655" ht="15.75" customHeight="1" x14ac:dyDescent="0.15"/>
    <row r="656" ht="15.75" customHeight="1" x14ac:dyDescent="0.15"/>
    <row r="657" ht="15.75" customHeight="1" x14ac:dyDescent="0.15"/>
    <row r="658" ht="15.75" customHeight="1" x14ac:dyDescent="0.15"/>
    <row r="659" ht="15.75" customHeight="1" x14ac:dyDescent="0.15"/>
    <row r="660" ht="15.75" customHeight="1" x14ac:dyDescent="0.15"/>
    <row r="661" ht="15.75" customHeight="1" x14ac:dyDescent="0.15"/>
    <row r="662" ht="15.75" customHeight="1" x14ac:dyDescent="0.15"/>
    <row r="663" ht="15.75" customHeight="1" x14ac:dyDescent="0.15"/>
    <row r="664" ht="15.75" customHeight="1" x14ac:dyDescent="0.15"/>
    <row r="665" ht="15.75" customHeight="1" x14ac:dyDescent="0.15"/>
    <row r="666" ht="15.75" customHeight="1" x14ac:dyDescent="0.15"/>
    <row r="667" ht="15.75" customHeight="1" x14ac:dyDescent="0.15"/>
    <row r="668" ht="15.75" customHeight="1" x14ac:dyDescent="0.15"/>
    <row r="669" ht="15.75" customHeight="1" x14ac:dyDescent="0.15"/>
    <row r="670" ht="15.75" customHeight="1" x14ac:dyDescent="0.15"/>
    <row r="671" ht="15.75" customHeight="1" x14ac:dyDescent="0.15"/>
    <row r="672" ht="15.75" customHeight="1" x14ac:dyDescent="0.15"/>
    <row r="673" ht="15.75" customHeight="1" x14ac:dyDescent="0.15"/>
    <row r="674" ht="15.75" customHeight="1" x14ac:dyDescent="0.15"/>
    <row r="675" ht="15.75" customHeight="1" x14ac:dyDescent="0.15"/>
    <row r="676" ht="15.75" customHeight="1" x14ac:dyDescent="0.15"/>
    <row r="677" ht="15.75" customHeight="1" x14ac:dyDescent="0.15"/>
    <row r="678" ht="15.75" customHeight="1" x14ac:dyDescent="0.15"/>
    <row r="679" ht="15.75" customHeight="1" x14ac:dyDescent="0.15"/>
    <row r="680" ht="15.75" customHeight="1" x14ac:dyDescent="0.15"/>
    <row r="681" ht="15.75" customHeight="1" x14ac:dyDescent="0.15"/>
    <row r="682" ht="15.75" customHeight="1" x14ac:dyDescent="0.15"/>
    <row r="683" ht="15.75" customHeight="1" x14ac:dyDescent="0.15"/>
    <row r="684" ht="15.75" customHeight="1" x14ac:dyDescent="0.15"/>
    <row r="685" ht="15.75" customHeight="1" x14ac:dyDescent="0.15"/>
    <row r="686" ht="15.75" customHeight="1" x14ac:dyDescent="0.15"/>
    <row r="687" ht="15.75" customHeight="1" x14ac:dyDescent="0.15"/>
    <row r="688" ht="15.75" customHeight="1" x14ac:dyDescent="0.15"/>
    <row r="689" ht="15.75" customHeight="1" x14ac:dyDescent="0.15"/>
    <row r="690" ht="15.75" customHeight="1" x14ac:dyDescent="0.15"/>
    <row r="691" ht="15.75" customHeight="1" x14ac:dyDescent="0.15"/>
    <row r="692" ht="15.75" customHeight="1" x14ac:dyDescent="0.15"/>
    <row r="693" ht="15.75" customHeight="1" x14ac:dyDescent="0.15"/>
    <row r="694" ht="15.75" customHeight="1" x14ac:dyDescent="0.15"/>
    <row r="695" ht="15.75" customHeight="1" x14ac:dyDescent="0.15"/>
    <row r="696" ht="15.75" customHeight="1" x14ac:dyDescent="0.15"/>
    <row r="697" ht="15.75" customHeight="1" x14ac:dyDescent="0.15"/>
    <row r="698" ht="15.75" customHeight="1" x14ac:dyDescent="0.15"/>
    <row r="699" ht="15.75" customHeight="1" x14ac:dyDescent="0.15"/>
    <row r="700" ht="15.75" customHeight="1" x14ac:dyDescent="0.15"/>
    <row r="701" ht="15.75" customHeight="1" x14ac:dyDescent="0.15"/>
    <row r="702" ht="15.75" customHeight="1" x14ac:dyDescent="0.15"/>
    <row r="703" ht="15.75" customHeight="1" x14ac:dyDescent="0.15"/>
    <row r="704" ht="15.75" customHeight="1" x14ac:dyDescent="0.15"/>
    <row r="705" ht="15.75" customHeight="1" x14ac:dyDescent="0.15"/>
    <row r="706" ht="15.75" customHeight="1" x14ac:dyDescent="0.15"/>
    <row r="707" ht="15.75" customHeight="1" x14ac:dyDescent="0.15"/>
    <row r="708" ht="15.75" customHeight="1" x14ac:dyDescent="0.15"/>
    <row r="709" ht="15.75" customHeight="1" x14ac:dyDescent="0.15"/>
    <row r="710" ht="15.75" customHeight="1" x14ac:dyDescent="0.15"/>
    <row r="711" ht="15.75" customHeight="1" x14ac:dyDescent="0.15"/>
    <row r="712" ht="15.75" customHeight="1" x14ac:dyDescent="0.15"/>
    <row r="713" ht="15.75" customHeight="1" x14ac:dyDescent="0.15"/>
    <row r="714" ht="15.75" customHeight="1" x14ac:dyDescent="0.15"/>
    <row r="715" ht="15.75" customHeight="1" x14ac:dyDescent="0.15"/>
    <row r="716" ht="15.75" customHeight="1" x14ac:dyDescent="0.15"/>
    <row r="717" ht="15.75" customHeight="1" x14ac:dyDescent="0.15"/>
    <row r="718" ht="15.75" customHeight="1" x14ac:dyDescent="0.15"/>
    <row r="719" ht="15.75" customHeight="1" x14ac:dyDescent="0.15"/>
    <row r="720" ht="15.75" customHeight="1" x14ac:dyDescent="0.15"/>
    <row r="721" ht="15.75" customHeight="1" x14ac:dyDescent="0.15"/>
    <row r="722" ht="15.75" customHeight="1" x14ac:dyDescent="0.15"/>
    <row r="723" ht="15.75" customHeight="1" x14ac:dyDescent="0.15"/>
    <row r="724" ht="15.75" customHeight="1" x14ac:dyDescent="0.15"/>
    <row r="725" ht="15.75" customHeight="1" x14ac:dyDescent="0.15"/>
    <row r="726" ht="15.75" customHeight="1" x14ac:dyDescent="0.15"/>
    <row r="727" ht="15.75" customHeight="1" x14ac:dyDescent="0.15"/>
    <row r="728" ht="15.75" customHeight="1" x14ac:dyDescent="0.15"/>
    <row r="729" ht="15.75" customHeight="1" x14ac:dyDescent="0.15"/>
    <row r="730" ht="15.75" customHeight="1" x14ac:dyDescent="0.15"/>
    <row r="731" ht="15.75" customHeight="1" x14ac:dyDescent="0.15"/>
    <row r="732" ht="15.75" customHeight="1" x14ac:dyDescent="0.15"/>
    <row r="733" ht="15.75" customHeight="1" x14ac:dyDescent="0.15"/>
    <row r="734" ht="15.75" customHeight="1" x14ac:dyDescent="0.15"/>
    <row r="735" ht="15.75" customHeight="1" x14ac:dyDescent="0.15"/>
    <row r="736" ht="15.75" customHeight="1" x14ac:dyDescent="0.15"/>
    <row r="737" ht="15.75" customHeight="1" x14ac:dyDescent="0.15"/>
    <row r="738" ht="15.75" customHeight="1" x14ac:dyDescent="0.15"/>
    <row r="739" ht="15.75" customHeight="1" x14ac:dyDescent="0.15"/>
    <row r="740" ht="15.75" customHeight="1" x14ac:dyDescent="0.15"/>
    <row r="741" ht="15.75" customHeight="1" x14ac:dyDescent="0.15"/>
    <row r="742" ht="15.75" customHeight="1" x14ac:dyDescent="0.15"/>
    <row r="743" ht="15.75" customHeight="1" x14ac:dyDescent="0.15"/>
    <row r="744" ht="15.75" customHeight="1" x14ac:dyDescent="0.15"/>
    <row r="745" ht="15.75" customHeight="1" x14ac:dyDescent="0.15"/>
    <row r="746" ht="15.75" customHeight="1" x14ac:dyDescent="0.15"/>
    <row r="747" ht="15.75" customHeight="1" x14ac:dyDescent="0.15"/>
    <row r="748" ht="15.75" customHeight="1" x14ac:dyDescent="0.15"/>
    <row r="749" ht="15.75" customHeight="1" x14ac:dyDescent="0.15"/>
    <row r="750" ht="15.75" customHeight="1" x14ac:dyDescent="0.15"/>
    <row r="751" ht="15.75" customHeight="1" x14ac:dyDescent="0.15"/>
    <row r="752" ht="15.75" customHeight="1" x14ac:dyDescent="0.15"/>
    <row r="753" ht="15.75" customHeight="1" x14ac:dyDescent="0.15"/>
    <row r="754" ht="15.75" customHeight="1" x14ac:dyDescent="0.15"/>
    <row r="755" ht="15.75" customHeight="1" x14ac:dyDescent="0.15"/>
    <row r="756" ht="15.75" customHeight="1" x14ac:dyDescent="0.15"/>
    <row r="757" ht="15.75" customHeight="1" x14ac:dyDescent="0.15"/>
    <row r="758" ht="15.75" customHeight="1" x14ac:dyDescent="0.15"/>
    <row r="759" ht="15.75" customHeight="1" x14ac:dyDescent="0.15"/>
    <row r="760" ht="15.75" customHeight="1" x14ac:dyDescent="0.15"/>
    <row r="761" ht="15.75" customHeight="1" x14ac:dyDescent="0.15"/>
    <row r="762" ht="15.75" customHeight="1" x14ac:dyDescent="0.15"/>
    <row r="763" ht="15.75" customHeight="1" x14ac:dyDescent="0.15"/>
    <row r="764" ht="15.75" customHeight="1" x14ac:dyDescent="0.15"/>
    <row r="765" ht="15.75" customHeight="1" x14ac:dyDescent="0.15"/>
    <row r="766" ht="15.75" customHeight="1" x14ac:dyDescent="0.15"/>
    <row r="767" ht="15.75" customHeight="1" x14ac:dyDescent="0.15"/>
    <row r="768" ht="15.75" customHeight="1" x14ac:dyDescent="0.15"/>
    <row r="769" ht="15.75" customHeight="1" x14ac:dyDescent="0.15"/>
    <row r="770" ht="15.75" customHeight="1" x14ac:dyDescent="0.15"/>
    <row r="771" ht="15.75" customHeight="1" x14ac:dyDescent="0.15"/>
    <row r="772" ht="15.75" customHeight="1" x14ac:dyDescent="0.15"/>
    <row r="773" ht="15.75" customHeight="1" x14ac:dyDescent="0.15"/>
    <row r="774" ht="15.75" customHeight="1" x14ac:dyDescent="0.15"/>
    <row r="775" ht="15.75" customHeight="1" x14ac:dyDescent="0.15"/>
    <row r="776" ht="15.75" customHeight="1" x14ac:dyDescent="0.15"/>
    <row r="777" ht="15.75" customHeight="1" x14ac:dyDescent="0.15"/>
    <row r="778" ht="15.75" customHeight="1" x14ac:dyDescent="0.15"/>
    <row r="779" ht="15.75" customHeight="1" x14ac:dyDescent="0.15"/>
    <row r="780" ht="15.75" customHeight="1" x14ac:dyDescent="0.15"/>
    <row r="781" ht="15.75" customHeight="1" x14ac:dyDescent="0.15"/>
    <row r="782" ht="15.75" customHeight="1" x14ac:dyDescent="0.15"/>
    <row r="783" ht="15.75" customHeight="1" x14ac:dyDescent="0.15"/>
    <row r="784" ht="15.75" customHeight="1" x14ac:dyDescent="0.15"/>
    <row r="785" ht="15.75" customHeight="1" x14ac:dyDescent="0.15"/>
    <row r="786" ht="15.75" customHeight="1" x14ac:dyDescent="0.15"/>
    <row r="787" ht="15.75" customHeight="1" x14ac:dyDescent="0.15"/>
    <row r="788" ht="15.75" customHeight="1" x14ac:dyDescent="0.15"/>
    <row r="789" ht="15.75" customHeight="1" x14ac:dyDescent="0.15"/>
    <row r="790" ht="15.75" customHeight="1" x14ac:dyDescent="0.15"/>
    <row r="791" ht="15.75" customHeight="1" x14ac:dyDescent="0.15"/>
    <row r="792" ht="15.75" customHeight="1" x14ac:dyDescent="0.15"/>
    <row r="793" ht="15.75" customHeight="1" x14ac:dyDescent="0.15"/>
    <row r="794" ht="15.75" customHeight="1" x14ac:dyDescent="0.15"/>
    <row r="795" ht="15.75" customHeight="1" x14ac:dyDescent="0.15"/>
    <row r="796" ht="15.75" customHeight="1" x14ac:dyDescent="0.15"/>
    <row r="797" ht="15.75" customHeight="1" x14ac:dyDescent="0.15"/>
    <row r="798" ht="15.75" customHeight="1" x14ac:dyDescent="0.15"/>
    <row r="799" ht="15.75" customHeight="1" x14ac:dyDescent="0.15"/>
    <row r="800" ht="15.75" customHeight="1" x14ac:dyDescent="0.15"/>
    <row r="801" ht="15.75" customHeight="1" x14ac:dyDescent="0.15"/>
    <row r="802" ht="15.75" customHeight="1" x14ac:dyDescent="0.15"/>
    <row r="803" ht="15.75" customHeight="1" x14ac:dyDescent="0.15"/>
    <row r="804" ht="15.75" customHeight="1" x14ac:dyDescent="0.15"/>
    <row r="805" ht="15.75" customHeight="1" x14ac:dyDescent="0.15"/>
    <row r="806" ht="15.75" customHeight="1" x14ac:dyDescent="0.15"/>
    <row r="807" ht="15.75" customHeight="1" x14ac:dyDescent="0.15"/>
    <row r="808" ht="15.75" customHeight="1" x14ac:dyDescent="0.15"/>
    <row r="809" ht="15.75" customHeight="1" x14ac:dyDescent="0.15"/>
    <row r="810" ht="15.75" customHeight="1" x14ac:dyDescent="0.15"/>
    <row r="811" ht="15.75" customHeight="1" x14ac:dyDescent="0.15"/>
    <row r="812" ht="15.75" customHeight="1" x14ac:dyDescent="0.15"/>
    <row r="813" ht="15.75" customHeight="1" x14ac:dyDescent="0.15"/>
    <row r="814" ht="15.75" customHeight="1" x14ac:dyDescent="0.15"/>
    <row r="815" ht="15.75" customHeight="1" x14ac:dyDescent="0.15"/>
    <row r="816" ht="15.75" customHeight="1" x14ac:dyDescent="0.15"/>
    <row r="817" ht="15.75" customHeight="1" x14ac:dyDescent="0.15"/>
    <row r="818" ht="15.75" customHeight="1" x14ac:dyDescent="0.15"/>
    <row r="819" ht="15.75" customHeight="1" x14ac:dyDescent="0.15"/>
    <row r="820" ht="15.75" customHeight="1" x14ac:dyDescent="0.15"/>
    <row r="821" ht="15.75" customHeight="1" x14ac:dyDescent="0.15"/>
    <row r="822" ht="15.75" customHeight="1" x14ac:dyDescent="0.15"/>
    <row r="823" ht="15.75" customHeight="1" x14ac:dyDescent="0.15"/>
    <row r="824" ht="15.75" customHeight="1" x14ac:dyDescent="0.15"/>
    <row r="825" ht="15.75" customHeight="1" x14ac:dyDescent="0.15"/>
    <row r="826" ht="15.75" customHeight="1" x14ac:dyDescent="0.15"/>
    <row r="827" ht="15.75" customHeight="1" x14ac:dyDescent="0.15"/>
    <row r="828" ht="15.75" customHeight="1" x14ac:dyDescent="0.15"/>
    <row r="829" ht="15.75" customHeight="1" x14ac:dyDescent="0.15"/>
    <row r="830" ht="15.75" customHeight="1" x14ac:dyDescent="0.15"/>
    <row r="831" ht="15.75" customHeight="1" x14ac:dyDescent="0.15"/>
    <row r="832" ht="15.75" customHeight="1" x14ac:dyDescent="0.15"/>
    <row r="833" ht="15.75" customHeight="1" x14ac:dyDescent="0.15"/>
    <row r="834" ht="15.75" customHeight="1" x14ac:dyDescent="0.15"/>
    <row r="835" ht="15.75" customHeight="1" x14ac:dyDescent="0.15"/>
    <row r="836" ht="15.75" customHeight="1" x14ac:dyDescent="0.15"/>
    <row r="837" ht="15.75" customHeight="1" x14ac:dyDescent="0.15"/>
    <row r="838" ht="15.75" customHeight="1" x14ac:dyDescent="0.15"/>
    <row r="839" ht="15.75" customHeight="1" x14ac:dyDescent="0.15"/>
    <row r="840" ht="15.75" customHeight="1" x14ac:dyDescent="0.15"/>
    <row r="841" ht="15.75" customHeight="1" x14ac:dyDescent="0.15"/>
    <row r="842" ht="15.75" customHeight="1" x14ac:dyDescent="0.15"/>
    <row r="843" ht="15.75" customHeight="1" x14ac:dyDescent="0.15"/>
    <row r="844" ht="15.75" customHeight="1" x14ac:dyDescent="0.15"/>
    <row r="845" ht="15.75" customHeight="1" x14ac:dyDescent="0.15"/>
    <row r="846" ht="15.75" customHeight="1" x14ac:dyDescent="0.15"/>
    <row r="847" ht="15.75" customHeight="1" x14ac:dyDescent="0.15"/>
    <row r="848" ht="15.75" customHeight="1" x14ac:dyDescent="0.15"/>
    <row r="849" ht="15.75" customHeight="1" x14ac:dyDescent="0.15"/>
    <row r="850" ht="15.75" customHeight="1" x14ac:dyDescent="0.15"/>
    <row r="851" ht="15.75" customHeight="1" x14ac:dyDescent="0.15"/>
    <row r="852" ht="15.75" customHeight="1" x14ac:dyDescent="0.15"/>
    <row r="853" ht="15.75" customHeight="1" x14ac:dyDescent="0.15"/>
    <row r="854" ht="15.75" customHeight="1" x14ac:dyDescent="0.15"/>
    <row r="855" ht="15.75" customHeight="1" x14ac:dyDescent="0.15"/>
    <row r="856" ht="15.75" customHeight="1" x14ac:dyDescent="0.15"/>
    <row r="857" ht="15.75" customHeight="1" x14ac:dyDescent="0.15"/>
    <row r="858" ht="15.75" customHeight="1" x14ac:dyDescent="0.15"/>
    <row r="859" ht="15.75" customHeight="1" x14ac:dyDescent="0.15"/>
    <row r="860" ht="15.75" customHeight="1" x14ac:dyDescent="0.15"/>
    <row r="861" ht="15.75" customHeight="1" x14ac:dyDescent="0.15"/>
    <row r="862" ht="15.75" customHeight="1" x14ac:dyDescent="0.15"/>
    <row r="863" ht="15.75" customHeight="1" x14ac:dyDescent="0.15"/>
    <row r="864" ht="15.75" customHeight="1" x14ac:dyDescent="0.15"/>
    <row r="865" ht="15.75" customHeight="1" x14ac:dyDescent="0.15"/>
    <row r="866" ht="15.75" customHeight="1" x14ac:dyDescent="0.15"/>
    <row r="867" ht="15.75" customHeight="1" x14ac:dyDescent="0.15"/>
    <row r="868" ht="15.75" customHeight="1" x14ac:dyDescent="0.15"/>
    <row r="869" ht="15.75" customHeight="1" x14ac:dyDescent="0.15"/>
    <row r="870" ht="15.75" customHeight="1" x14ac:dyDescent="0.15"/>
    <row r="871" ht="15.75" customHeight="1" x14ac:dyDescent="0.15"/>
    <row r="872" ht="15.75" customHeight="1" x14ac:dyDescent="0.15"/>
    <row r="873" ht="15.75" customHeight="1" x14ac:dyDescent="0.15"/>
    <row r="874" ht="15.75" customHeight="1" x14ac:dyDescent="0.15"/>
    <row r="875" ht="15.75" customHeight="1" x14ac:dyDescent="0.15"/>
    <row r="876" ht="15.75" customHeight="1" x14ac:dyDescent="0.15"/>
    <row r="877" ht="15.75" customHeight="1" x14ac:dyDescent="0.15"/>
    <row r="878" ht="15.75" customHeight="1" x14ac:dyDescent="0.15"/>
    <row r="879" ht="15.75" customHeight="1" x14ac:dyDescent="0.15"/>
    <row r="880" ht="15.75" customHeight="1" x14ac:dyDescent="0.15"/>
    <row r="881" ht="15.75" customHeight="1" x14ac:dyDescent="0.15"/>
    <row r="882" ht="15.75" customHeight="1" x14ac:dyDescent="0.15"/>
    <row r="883" ht="15.75" customHeight="1" x14ac:dyDescent="0.15"/>
    <row r="884" ht="15.75" customHeight="1" x14ac:dyDescent="0.15"/>
    <row r="885" ht="15.75" customHeight="1" x14ac:dyDescent="0.15"/>
    <row r="886" ht="15.75" customHeight="1" x14ac:dyDescent="0.15"/>
    <row r="887" ht="15.75" customHeight="1" x14ac:dyDescent="0.15"/>
    <row r="888" ht="15.75" customHeight="1" x14ac:dyDescent="0.15"/>
    <row r="889" ht="15.75" customHeight="1" x14ac:dyDescent="0.15"/>
    <row r="890" ht="15.75" customHeight="1" x14ac:dyDescent="0.15"/>
    <row r="891" ht="15.75" customHeight="1" x14ac:dyDescent="0.15"/>
    <row r="892" ht="15.75" customHeight="1" x14ac:dyDescent="0.15"/>
    <row r="893" ht="15.75" customHeight="1" x14ac:dyDescent="0.15"/>
    <row r="894" ht="15.75" customHeight="1" x14ac:dyDescent="0.15"/>
    <row r="895" ht="15.75" customHeight="1" x14ac:dyDescent="0.15"/>
    <row r="896" ht="15.75" customHeight="1" x14ac:dyDescent="0.15"/>
    <row r="897" ht="15.75" customHeight="1" x14ac:dyDescent="0.15"/>
    <row r="898" ht="15.75" customHeight="1" x14ac:dyDescent="0.15"/>
    <row r="899" ht="15.75" customHeight="1" x14ac:dyDescent="0.15"/>
    <row r="900" ht="15.75" customHeight="1" x14ac:dyDescent="0.15"/>
    <row r="901" ht="15.75" customHeight="1" x14ac:dyDescent="0.15"/>
    <row r="902" ht="15.75" customHeight="1" x14ac:dyDescent="0.15"/>
    <row r="903" ht="15.75" customHeight="1" x14ac:dyDescent="0.15"/>
    <row r="904" ht="15.75" customHeight="1" x14ac:dyDescent="0.15"/>
    <row r="905" ht="15.75" customHeight="1" x14ac:dyDescent="0.15"/>
    <row r="906" ht="15.75" customHeight="1" x14ac:dyDescent="0.15"/>
    <row r="907" ht="15.75" customHeight="1" x14ac:dyDescent="0.15"/>
    <row r="908" ht="15.75" customHeight="1" x14ac:dyDescent="0.15"/>
    <row r="909" ht="15.75" customHeight="1" x14ac:dyDescent="0.15"/>
    <row r="910" ht="15.75" customHeight="1" x14ac:dyDescent="0.15"/>
    <row r="911" ht="15.75" customHeight="1" x14ac:dyDescent="0.15"/>
    <row r="912" ht="15.75" customHeight="1" x14ac:dyDescent="0.15"/>
    <row r="913" ht="15.75" customHeight="1" x14ac:dyDescent="0.15"/>
    <row r="914" ht="15.75" customHeight="1" x14ac:dyDescent="0.15"/>
    <row r="915" ht="15.75" customHeight="1" x14ac:dyDescent="0.15"/>
    <row r="916" ht="15.75" customHeight="1" x14ac:dyDescent="0.15"/>
    <row r="917" ht="15.75" customHeight="1" x14ac:dyDescent="0.15"/>
    <row r="918" ht="15.75" customHeight="1" x14ac:dyDescent="0.15"/>
    <row r="919" ht="15.75" customHeight="1" x14ac:dyDescent="0.15"/>
    <row r="920" ht="15.75" customHeight="1" x14ac:dyDescent="0.15"/>
    <row r="921" ht="15.75" customHeight="1" x14ac:dyDescent="0.15"/>
    <row r="922" ht="15.75" customHeight="1" x14ac:dyDescent="0.15"/>
    <row r="923" ht="15.75" customHeight="1" x14ac:dyDescent="0.15"/>
    <row r="924" ht="15.75" customHeight="1" x14ac:dyDescent="0.15"/>
    <row r="925" ht="15.75" customHeight="1" x14ac:dyDescent="0.15"/>
    <row r="926" ht="15.75" customHeight="1" x14ac:dyDescent="0.15"/>
    <row r="927" ht="15.75" customHeight="1" x14ac:dyDescent="0.15"/>
    <row r="928" ht="15.75" customHeight="1" x14ac:dyDescent="0.15"/>
    <row r="929" ht="15.75" customHeight="1" x14ac:dyDescent="0.15"/>
    <row r="930" ht="15.75" customHeight="1" x14ac:dyDescent="0.15"/>
    <row r="931" ht="15.75" customHeight="1" x14ac:dyDescent="0.15"/>
    <row r="932" ht="15.75" customHeight="1" x14ac:dyDescent="0.15"/>
    <row r="933" ht="15.75" customHeight="1" x14ac:dyDescent="0.15"/>
    <row r="934" ht="15.75" customHeight="1" x14ac:dyDescent="0.15"/>
    <row r="935" ht="15.75" customHeight="1" x14ac:dyDescent="0.15"/>
    <row r="936" ht="15.75" customHeight="1" x14ac:dyDescent="0.15"/>
    <row r="937" ht="15.75" customHeight="1" x14ac:dyDescent="0.15"/>
    <row r="938" ht="15.75" customHeight="1" x14ac:dyDescent="0.15"/>
    <row r="939" ht="15.75" customHeight="1" x14ac:dyDescent="0.15"/>
    <row r="940" ht="15.75" customHeight="1" x14ac:dyDescent="0.15"/>
    <row r="941" ht="15.75" customHeight="1" x14ac:dyDescent="0.15"/>
    <row r="942" ht="15.75" customHeight="1" x14ac:dyDescent="0.15"/>
    <row r="943" ht="15.75" customHeight="1" x14ac:dyDescent="0.15"/>
    <row r="944" ht="15.75" customHeight="1" x14ac:dyDescent="0.15"/>
    <row r="945" ht="15.75" customHeight="1" x14ac:dyDescent="0.15"/>
    <row r="946" ht="15.75" customHeight="1" x14ac:dyDescent="0.15"/>
    <row r="947" ht="15.75" customHeight="1" x14ac:dyDescent="0.15"/>
    <row r="948" ht="15.75" customHeight="1" x14ac:dyDescent="0.15"/>
    <row r="949" ht="15.75" customHeight="1" x14ac:dyDescent="0.15"/>
    <row r="950" ht="15.75" customHeight="1" x14ac:dyDescent="0.15"/>
    <row r="951" ht="15.75" customHeight="1" x14ac:dyDescent="0.15"/>
    <row r="952" ht="15.75" customHeight="1" x14ac:dyDescent="0.15"/>
    <row r="953" ht="15.75" customHeight="1" x14ac:dyDescent="0.15"/>
    <row r="954" ht="15.75" customHeight="1" x14ac:dyDescent="0.15"/>
    <row r="955" ht="15.75" customHeight="1" x14ac:dyDescent="0.15"/>
    <row r="956" ht="15.75" customHeight="1" x14ac:dyDescent="0.15"/>
    <row r="957" ht="15.75" customHeight="1" x14ac:dyDescent="0.15"/>
    <row r="958" ht="15.75" customHeight="1" x14ac:dyDescent="0.15"/>
    <row r="959" ht="15.75" customHeight="1" x14ac:dyDescent="0.15"/>
    <row r="960" ht="15.75" customHeight="1" x14ac:dyDescent="0.15"/>
    <row r="961" ht="15.75" customHeight="1" x14ac:dyDescent="0.15"/>
    <row r="962" ht="15.75" customHeight="1" x14ac:dyDescent="0.15"/>
    <row r="963" ht="15.75" customHeight="1" x14ac:dyDescent="0.15"/>
    <row r="964" ht="15.75" customHeight="1" x14ac:dyDescent="0.15"/>
    <row r="965" ht="15.75" customHeight="1" x14ac:dyDescent="0.15"/>
    <row r="966" ht="15.75" customHeight="1" x14ac:dyDescent="0.15"/>
    <row r="967" ht="15.75" customHeight="1" x14ac:dyDescent="0.15"/>
    <row r="968" ht="15.75" customHeight="1" x14ac:dyDescent="0.15"/>
    <row r="969" ht="15.75" customHeight="1" x14ac:dyDescent="0.15"/>
    <row r="970" ht="15.75" customHeight="1" x14ac:dyDescent="0.15"/>
    <row r="971" ht="15.75" customHeight="1" x14ac:dyDescent="0.15"/>
    <row r="972" ht="15.75" customHeight="1" x14ac:dyDescent="0.15"/>
    <row r="973" ht="15.75" customHeight="1" x14ac:dyDescent="0.15"/>
    <row r="974" ht="15.75" customHeight="1" x14ac:dyDescent="0.15"/>
    <row r="975" ht="15.75" customHeight="1" x14ac:dyDescent="0.15"/>
    <row r="976" ht="15.75" customHeight="1" x14ac:dyDescent="0.15"/>
    <row r="977" ht="15.75" customHeight="1" x14ac:dyDescent="0.15"/>
    <row r="978" ht="15.75" customHeight="1" x14ac:dyDescent="0.15"/>
    <row r="979" ht="15.75" customHeight="1" x14ac:dyDescent="0.15"/>
    <row r="980" ht="15.75" customHeight="1" x14ac:dyDescent="0.15"/>
    <row r="981" ht="15.75" customHeight="1" x14ac:dyDescent="0.15"/>
    <row r="982" ht="15.75" customHeight="1" x14ac:dyDescent="0.15"/>
    <row r="983" ht="15.75" customHeight="1" x14ac:dyDescent="0.15"/>
    <row r="984" ht="15.75" customHeight="1" x14ac:dyDescent="0.15"/>
    <row r="985" ht="15.75" customHeight="1" x14ac:dyDescent="0.15"/>
    <row r="986" ht="15.75" customHeight="1" x14ac:dyDescent="0.15"/>
    <row r="987" ht="15.75" customHeight="1" x14ac:dyDescent="0.15"/>
    <row r="988" ht="15.75" customHeight="1" x14ac:dyDescent="0.15"/>
    <row r="989" ht="15.75" customHeight="1" x14ac:dyDescent="0.15"/>
    <row r="990" ht="15.75" customHeight="1" x14ac:dyDescent="0.15"/>
    <row r="991" ht="15.75" customHeight="1" x14ac:dyDescent="0.15"/>
    <row r="992" ht="15.75" customHeight="1" x14ac:dyDescent="0.15"/>
    <row r="993" ht="15.75" customHeight="1" x14ac:dyDescent="0.15"/>
    <row r="994" ht="15.75" customHeight="1" x14ac:dyDescent="0.15"/>
    <row r="995" ht="15.75" customHeight="1" x14ac:dyDescent="0.15"/>
    <row r="996" ht="15.75" customHeight="1" x14ac:dyDescent="0.15"/>
    <row r="997" ht="15.75" customHeight="1" x14ac:dyDescent="0.15"/>
    <row r="998" ht="15.75" customHeight="1" x14ac:dyDescent="0.15"/>
    <row r="999" ht="15.75" customHeight="1" x14ac:dyDescent="0.15"/>
    <row r="1000" ht="15.75" customHeight="1" x14ac:dyDescent="0.15"/>
    <row r="1001" ht="15.75" customHeight="1" x14ac:dyDescent="0.15"/>
    <row r="1002" ht="15.75" customHeight="1" x14ac:dyDescent="0.15"/>
    <row r="1003" ht="15.75" customHeight="1" x14ac:dyDescent="0.15"/>
    <row r="1004" ht="15.75" customHeight="1" x14ac:dyDescent="0.15"/>
    <row r="1005" ht="15.75" customHeight="1" x14ac:dyDescent="0.15"/>
    <row r="1006" ht="15.75" customHeight="1" x14ac:dyDescent="0.15"/>
    <row r="1007" ht="15.75" customHeight="1" x14ac:dyDescent="0.15"/>
    <row r="1008" ht="15.75" customHeight="1" x14ac:dyDescent="0.15"/>
    <row r="1009" ht="15.75" customHeight="1" x14ac:dyDescent="0.15"/>
    <row r="1010" ht="15.75" customHeight="1" x14ac:dyDescent="0.15"/>
    <row r="1011" ht="15.75" customHeight="1" x14ac:dyDescent="0.15"/>
    <row r="1012" ht="15.75" customHeight="1" x14ac:dyDescent="0.15"/>
    <row r="1013" ht="15.75" customHeight="1" x14ac:dyDescent="0.15"/>
    <row r="1014" ht="15.75" customHeight="1" x14ac:dyDescent="0.15"/>
    <row r="1015" ht="15.75" customHeight="1" x14ac:dyDescent="0.15"/>
    <row r="1016" ht="15.75" customHeight="1" x14ac:dyDescent="0.15"/>
    <row r="1017" ht="15.75" customHeight="1" x14ac:dyDescent="0.15"/>
    <row r="1018" ht="15.75" customHeight="1" x14ac:dyDescent="0.15"/>
    <row r="1019" ht="15.75" customHeight="1" x14ac:dyDescent="0.15"/>
    <row r="1020" ht="15.75" customHeight="1" x14ac:dyDescent="0.15"/>
  </sheetData>
  <mergeCells count="26">
    <mergeCell ref="B4:L4"/>
    <mergeCell ref="B6:L6"/>
    <mergeCell ref="B7:L7"/>
    <mergeCell ref="C16:D16"/>
    <mergeCell ref="F16:G16"/>
    <mergeCell ref="B85:J86"/>
    <mergeCell ref="B87:J87"/>
    <mergeCell ref="F45:G45"/>
    <mergeCell ref="F46:G46"/>
    <mergeCell ref="J16:L16"/>
    <mergeCell ref="B52:G53"/>
    <mergeCell ref="B54:G55"/>
    <mergeCell ref="C43:D43"/>
    <mergeCell ref="F43:G43"/>
    <mergeCell ref="C45:D45"/>
    <mergeCell ref="C46:D46"/>
    <mergeCell ref="C47:D47"/>
    <mergeCell ref="F47:G47"/>
    <mergeCell ref="C49:D49"/>
    <mergeCell ref="F49:G49"/>
    <mergeCell ref="N13:O13"/>
    <mergeCell ref="N16:P16"/>
    <mergeCell ref="J18:M18"/>
    <mergeCell ref="O18:V18"/>
    <mergeCell ref="J25:M25"/>
    <mergeCell ref="O25:V25"/>
  </mergeCells>
  <phoneticPr fontId="22" type="noConversion"/>
  <pageMargins left="0.25" right="0.25" top="0.75" bottom="0.75" header="0" footer="0"/>
  <pageSetup scale="71" orientation="portrait"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010109-A00F-49B7-96FC-655A90032F2B}">
  <sheetPr>
    <pageSetUpPr fitToPage="1"/>
  </sheetPr>
  <dimension ref="B5:AE988"/>
  <sheetViews>
    <sheetView showGridLines="0" zoomScaleNormal="100" workbookViewId="0">
      <pane ySplit="6" topLeftCell="A7" activePane="bottomLeft" state="frozen"/>
      <selection pane="bottomLeft" activeCell="R10" sqref="R10"/>
    </sheetView>
  </sheetViews>
  <sheetFormatPr baseColWidth="10" defaultColWidth="4" defaultRowHeight="15" customHeight="1" x14ac:dyDescent="0.15"/>
  <cols>
    <col min="1" max="1" width="1.33203125" customWidth="1"/>
    <col min="2" max="2" width="32.5" bestFit="1" customWidth="1"/>
    <col min="3" max="3" width="9.6640625" bestFit="1" customWidth="1"/>
    <col min="4" max="4" width="9.33203125" style="4" customWidth="1"/>
    <col min="5" max="5" width="1.5" style="4" customWidth="1"/>
    <col min="6" max="7" width="9.33203125" customWidth="1"/>
    <col min="8" max="8" width="1.33203125" customWidth="1"/>
    <col min="9" max="10" width="9.33203125" customWidth="1"/>
    <col min="11" max="11" width="1.33203125" customWidth="1"/>
    <col min="12" max="13" width="9.33203125" customWidth="1"/>
    <col min="14" max="14" width="1.33203125" customWidth="1"/>
    <col min="15" max="16" width="9.33203125" customWidth="1"/>
    <col min="17" max="17" width="1.33203125" customWidth="1"/>
    <col min="18" max="18" width="11.6640625" customWidth="1"/>
    <col min="19" max="25" width="8.6640625" customWidth="1"/>
    <col min="26" max="26" width="10.33203125" bestFit="1" customWidth="1"/>
    <col min="27" max="29" width="8.6640625" customWidth="1"/>
    <col min="30" max="30" width="9.6640625" bestFit="1" customWidth="1"/>
  </cols>
  <sheetData>
    <row r="5" spans="2:28" ht="15" customHeight="1" x14ac:dyDescent="0.2">
      <c r="B5" s="84" t="s">
        <v>0</v>
      </c>
      <c r="C5" s="84"/>
      <c r="D5" s="84"/>
      <c r="E5" s="84"/>
      <c r="F5" s="84"/>
      <c r="G5" s="84"/>
      <c r="H5" s="84"/>
      <c r="I5" s="84"/>
      <c r="J5" s="84"/>
      <c r="K5" s="84"/>
      <c r="L5" s="84"/>
      <c r="M5" s="84"/>
      <c r="N5" s="84"/>
      <c r="O5" s="84"/>
      <c r="P5" s="84"/>
      <c r="Q5" s="84"/>
      <c r="R5" s="84"/>
      <c r="S5" s="84"/>
      <c r="T5" s="84"/>
      <c r="U5" s="84"/>
    </row>
    <row r="6" spans="2:28" ht="7.25" customHeight="1" x14ac:dyDescent="0.15">
      <c r="B6" s="2"/>
    </row>
    <row r="7" spans="2:28" ht="12" customHeight="1" x14ac:dyDescent="0.15">
      <c r="B7" s="10"/>
      <c r="C7" s="10"/>
      <c r="D7" s="10"/>
      <c r="E7" s="10"/>
      <c r="F7" s="10"/>
      <c r="G7" s="10"/>
      <c r="H7" s="10"/>
      <c r="I7" s="10"/>
      <c r="J7" s="10"/>
      <c r="K7" s="10"/>
      <c r="L7" s="10"/>
      <c r="M7" s="10"/>
      <c r="N7" s="10"/>
      <c r="O7" s="10"/>
      <c r="P7" s="10"/>
      <c r="Q7" s="10"/>
      <c r="R7" s="10"/>
      <c r="S7" s="10"/>
    </row>
    <row r="8" spans="2:28" ht="12" customHeight="1" x14ac:dyDescent="0.15">
      <c r="B8" s="11" t="s">
        <v>2</v>
      </c>
      <c r="C8" s="43"/>
      <c r="D8" s="6" t="s">
        <v>3</v>
      </c>
      <c r="E8" s="25" t="s">
        <v>4</v>
      </c>
      <c r="T8" s="10"/>
    </row>
    <row r="9" spans="2:28" ht="12" customHeight="1" x14ac:dyDescent="0.15">
      <c r="B9" s="11" t="s">
        <v>5</v>
      </c>
      <c r="C9" s="8">
        <f>'1-5 Year Summary'!C10</f>
        <v>195000</v>
      </c>
      <c r="D9" s="12"/>
      <c r="E9" s="10"/>
    </row>
    <row r="10" spans="2:28" ht="12" customHeight="1" x14ac:dyDescent="0.15">
      <c r="B10" s="13" t="s">
        <v>6</v>
      </c>
      <c r="C10" s="14">
        <f>C9*D10</f>
        <v>39000</v>
      </c>
      <c r="D10" s="18">
        <f>'1-5 Year Summary'!D11</f>
        <v>0.2</v>
      </c>
      <c r="E10" s="10"/>
    </row>
    <row r="11" spans="2:28" ht="12" customHeight="1" x14ac:dyDescent="0.15">
      <c r="B11" s="15" t="s">
        <v>7</v>
      </c>
      <c r="C11" s="14">
        <f>C9-C10</f>
        <v>156000</v>
      </c>
      <c r="D11" s="16"/>
      <c r="E11" s="10"/>
    </row>
    <row r="12" spans="2:28" ht="12" customHeight="1" x14ac:dyDescent="0.15">
      <c r="B12" s="15" t="s">
        <v>8</v>
      </c>
      <c r="C12" s="3">
        <f>'1-5 Year Summary'!C13</f>
        <v>0.06</v>
      </c>
      <c r="D12" s="52">
        <f>'1-5 Year Summary'!D13</f>
        <v>30</v>
      </c>
      <c r="E12" s="17" t="s">
        <v>9</v>
      </c>
      <c r="W12" s="87"/>
      <c r="X12" s="87"/>
      <c r="Y12" s="2"/>
      <c r="Z12" s="2"/>
      <c r="AA12" s="2"/>
      <c r="AB12" s="2"/>
    </row>
    <row r="13" spans="2:28" ht="12" customHeight="1" x14ac:dyDescent="0.15">
      <c r="B13" s="13" t="s">
        <v>11</v>
      </c>
      <c r="C13" s="30">
        <f>C9*D13</f>
        <v>5850</v>
      </c>
      <c r="D13" s="18">
        <f>'1-5 Year Summary'!D14</f>
        <v>0.03</v>
      </c>
      <c r="E13" s="10"/>
    </row>
    <row r="14" spans="2:28" ht="12" customHeight="1" thickBot="1" x14ac:dyDescent="0.2">
      <c r="B14" s="13"/>
      <c r="C14" s="14"/>
      <c r="F14" s="18"/>
      <c r="G14" s="10"/>
      <c r="H14" s="10"/>
      <c r="I14" s="10"/>
      <c r="J14" s="10"/>
      <c r="K14" s="10"/>
      <c r="L14" s="10"/>
      <c r="M14" s="10"/>
      <c r="N14" s="10"/>
      <c r="O14" s="10"/>
      <c r="P14" s="10"/>
      <c r="Q14" s="10"/>
      <c r="R14" s="10"/>
      <c r="S14" s="10"/>
      <c r="T14" s="10"/>
    </row>
    <row r="15" spans="2:28" ht="14" thickBot="1" x14ac:dyDescent="0.2">
      <c r="C15" s="81" t="s">
        <v>50</v>
      </c>
      <c r="D15" s="82"/>
      <c r="E15"/>
      <c r="F15" s="81" t="s">
        <v>51</v>
      </c>
      <c r="G15" s="82"/>
      <c r="I15" s="81" t="s">
        <v>52</v>
      </c>
      <c r="J15" s="82"/>
      <c r="L15" s="81" t="s">
        <v>53</v>
      </c>
      <c r="M15" s="82"/>
      <c r="O15" s="81" t="s">
        <v>54</v>
      </c>
      <c r="P15" s="82"/>
      <c r="S15" s="60" t="s">
        <v>14</v>
      </c>
      <c r="T15" s="61"/>
      <c r="U15" s="62"/>
      <c r="W15" s="60" t="s">
        <v>15</v>
      </c>
      <c r="X15" s="61"/>
      <c r="Y15" s="62"/>
    </row>
    <row r="16" spans="2:28" ht="6" customHeight="1" x14ac:dyDescent="0.15">
      <c r="B16" s="31"/>
      <c r="C16" s="31"/>
      <c r="D16" s="31"/>
      <c r="E16" s="31"/>
      <c r="G16" s="33"/>
      <c r="H16" s="10"/>
      <c r="J16" s="33"/>
      <c r="K16" s="10"/>
      <c r="M16" s="33"/>
      <c r="N16" s="10"/>
      <c r="P16" s="33"/>
      <c r="Q16" s="10"/>
    </row>
    <row r="17" spans="2:31" ht="12" customHeight="1" x14ac:dyDescent="0.15">
      <c r="B17" s="10"/>
      <c r="C17" s="51" t="s">
        <v>16</v>
      </c>
      <c r="D17" s="51" t="s">
        <v>17</v>
      </c>
      <c r="E17"/>
      <c r="F17" s="51" t="s">
        <v>16</v>
      </c>
      <c r="G17" s="51" t="s">
        <v>17</v>
      </c>
      <c r="I17" s="51" t="s">
        <v>16</v>
      </c>
      <c r="J17" s="51" t="s">
        <v>17</v>
      </c>
      <c r="L17" s="51" t="s">
        <v>16</v>
      </c>
      <c r="M17" s="51" t="s">
        <v>17</v>
      </c>
      <c r="O17" s="51" t="s">
        <v>16</v>
      </c>
      <c r="P17" s="51" t="s">
        <v>17</v>
      </c>
      <c r="R17" s="42" t="s">
        <v>3</v>
      </c>
      <c r="S17" s="63" t="s">
        <v>4</v>
      </c>
      <c r="T17" s="63"/>
      <c r="U17" s="63"/>
      <c r="V17" s="63"/>
      <c r="W17" s="42" t="s">
        <v>3</v>
      </c>
      <c r="X17" s="63" t="s">
        <v>4</v>
      </c>
      <c r="Y17" s="63"/>
      <c r="Z17" s="63"/>
      <c r="AA17" s="63"/>
      <c r="AB17" s="63"/>
      <c r="AC17" s="63"/>
      <c r="AD17" s="63"/>
      <c r="AE17" s="63"/>
    </row>
    <row r="18" spans="2:31" ht="12" customHeight="1" x14ac:dyDescent="0.15">
      <c r="B18" s="19" t="s">
        <v>18</v>
      </c>
      <c r="C18" s="8">
        <f>'1-5 Year Summary'!C19</f>
        <v>1600</v>
      </c>
      <c r="D18" s="14">
        <f>SUM(C18)*12</f>
        <v>19200</v>
      </c>
      <c r="E18"/>
      <c r="F18" s="26">
        <f>C18*(1+$W$18)</f>
        <v>1680</v>
      </c>
      <c r="G18" s="26">
        <f>D18*(1+$W$18)</f>
        <v>20160</v>
      </c>
      <c r="I18" s="26">
        <f>F18*(1+$W$18)</f>
        <v>1764</v>
      </c>
      <c r="J18" s="26">
        <f>G18*(1+$W$18)</f>
        <v>21168</v>
      </c>
      <c r="L18" s="26">
        <f>I18*(1+$W$18)</f>
        <v>1852.2</v>
      </c>
      <c r="M18" s="26">
        <f>J18*(1+$W$18)</f>
        <v>22226.400000000001</v>
      </c>
      <c r="O18" s="26">
        <f>L18*(1+$W$18)</f>
        <v>1944.8100000000002</v>
      </c>
      <c r="P18" s="26">
        <f>M18*(1+$W$18)</f>
        <v>23337.72</v>
      </c>
      <c r="R18" s="10"/>
      <c r="S18" s="10"/>
      <c r="W18" s="7">
        <f>'1-5 Year Summary'!N19</f>
        <v>0.05</v>
      </c>
      <c r="X18" s="17" t="s">
        <v>19</v>
      </c>
    </row>
    <row r="19" spans="2:31" ht="4.25" customHeight="1" x14ac:dyDescent="0.15">
      <c r="B19" s="31"/>
      <c r="C19" s="31"/>
      <c r="D19" s="31"/>
      <c r="E19"/>
      <c r="F19" s="31"/>
      <c r="G19" s="31"/>
      <c r="I19" s="31"/>
      <c r="J19" s="31"/>
      <c r="L19" s="31"/>
      <c r="M19" s="31"/>
      <c r="O19" s="31"/>
      <c r="P19" s="31"/>
      <c r="R19" s="10"/>
      <c r="S19" s="10"/>
      <c r="W19" s="10"/>
      <c r="X19" s="10"/>
      <c r="Y19" s="10"/>
    </row>
    <row r="20" spans="2:31" ht="12" customHeight="1" x14ac:dyDescent="0.15">
      <c r="B20" s="19" t="s">
        <v>20</v>
      </c>
      <c r="C20" s="32">
        <f>(C18*R20)*-1</f>
        <v>-80</v>
      </c>
      <c r="D20" s="14">
        <f>(D18*R20)*-1</f>
        <v>-960</v>
      </c>
      <c r="E20"/>
      <c r="F20" s="32">
        <f>(F18*W20)*-1</f>
        <v>-84</v>
      </c>
      <c r="G20" s="14">
        <f>(G18*W20)*-1</f>
        <v>-1008</v>
      </c>
      <c r="I20" s="32">
        <f>(I18*$W$20)*-1</f>
        <v>-88.2</v>
      </c>
      <c r="J20" s="14">
        <f>(J18*$W$20)*-1</f>
        <v>-1058.4000000000001</v>
      </c>
      <c r="L20" s="32">
        <f>(L18*$W$20)*-1</f>
        <v>-92.610000000000014</v>
      </c>
      <c r="M20" s="14">
        <f>(M18*$W$20)*-1</f>
        <v>-1111.3200000000002</v>
      </c>
      <c r="O20" s="32">
        <f>(O18*$W$20)*-1</f>
        <v>-97.240500000000011</v>
      </c>
      <c r="P20" s="14">
        <f>(P18*$W$20)*-1</f>
        <v>-1166.8860000000002</v>
      </c>
      <c r="R20" s="7">
        <f>'1-5 Year Summary'!I21</f>
        <v>0.05</v>
      </c>
      <c r="S20" s="17" t="s">
        <v>21</v>
      </c>
      <c r="W20" s="7">
        <f>'1-5 Year Summary'!N21</f>
        <v>0.05</v>
      </c>
      <c r="X20" s="17" t="s">
        <v>21</v>
      </c>
    </row>
    <row r="21" spans="2:31" ht="4.25" customHeight="1" x14ac:dyDescent="0.15">
      <c r="B21" s="31"/>
      <c r="C21" s="31"/>
      <c r="D21" s="31"/>
      <c r="E21"/>
      <c r="F21" s="31"/>
      <c r="G21" s="31"/>
      <c r="I21" s="31"/>
      <c r="J21" s="31"/>
      <c r="L21" s="31"/>
      <c r="M21" s="31"/>
      <c r="O21" s="31"/>
      <c r="P21" s="31"/>
      <c r="R21" s="10"/>
      <c r="S21" s="10"/>
      <c r="W21" s="10"/>
      <c r="X21" s="10"/>
      <c r="Y21" s="10"/>
    </row>
    <row r="22" spans="2:31" ht="12" customHeight="1" x14ac:dyDescent="0.15">
      <c r="B22" s="11" t="s">
        <v>22</v>
      </c>
      <c r="C22" s="27">
        <f>C18+C20</f>
        <v>1520</v>
      </c>
      <c r="D22" s="27">
        <f>D18+D20</f>
        <v>18240</v>
      </c>
      <c r="E22"/>
      <c r="F22" s="27">
        <f>F18+F20</f>
        <v>1596</v>
      </c>
      <c r="G22" s="27">
        <f>G18+G20</f>
        <v>19152</v>
      </c>
      <c r="I22" s="27">
        <f>I18+I20</f>
        <v>1675.8</v>
      </c>
      <c r="J22" s="27">
        <f>J18+J20</f>
        <v>20109.599999999999</v>
      </c>
      <c r="L22" s="27">
        <f>L18+L20</f>
        <v>1759.5900000000001</v>
      </c>
      <c r="M22" s="27">
        <f>M18+M20</f>
        <v>21115.08</v>
      </c>
      <c r="O22" s="27">
        <f>O18+O20</f>
        <v>1847.5695000000001</v>
      </c>
      <c r="P22" s="27">
        <f>P18+P20</f>
        <v>22170.834000000003</v>
      </c>
      <c r="R22" s="10"/>
      <c r="S22" s="10"/>
      <c r="W22" s="10"/>
      <c r="X22" s="10"/>
    </row>
    <row r="23" spans="2:31" ht="12" customHeight="1" x14ac:dyDescent="0.15">
      <c r="B23" s="10"/>
      <c r="C23" s="10"/>
      <c r="D23" s="10"/>
      <c r="E23"/>
      <c r="F23" s="10"/>
      <c r="G23" s="10"/>
      <c r="I23" s="10"/>
      <c r="J23" s="10"/>
      <c r="L23" s="10"/>
      <c r="M23" s="10"/>
      <c r="O23" s="10"/>
      <c r="P23" s="10"/>
      <c r="R23" s="10"/>
      <c r="S23" s="10"/>
      <c r="W23" s="10"/>
      <c r="X23" s="10"/>
    </row>
    <row r="24" spans="2:31" ht="12" customHeight="1" x14ac:dyDescent="0.15">
      <c r="B24" s="13" t="s">
        <v>23</v>
      </c>
      <c r="C24" s="10"/>
      <c r="D24"/>
      <c r="E24"/>
      <c r="F24" s="10"/>
      <c r="I24" s="10"/>
      <c r="L24" s="10"/>
      <c r="O24" s="10"/>
      <c r="R24" s="42" t="s">
        <v>3</v>
      </c>
      <c r="S24" s="63" t="s">
        <v>4</v>
      </c>
      <c r="T24" s="63"/>
      <c r="U24" s="63"/>
      <c r="V24" s="63"/>
      <c r="W24" s="42" t="s">
        <v>3</v>
      </c>
      <c r="X24" s="63" t="s">
        <v>4</v>
      </c>
      <c r="Y24" s="63"/>
      <c r="Z24" s="63"/>
      <c r="AA24" s="63"/>
      <c r="AB24" s="63"/>
      <c r="AC24" s="63"/>
      <c r="AD24" s="63"/>
      <c r="AE24" s="63"/>
    </row>
    <row r="25" spans="2:31" ht="12" customHeight="1" x14ac:dyDescent="0.15">
      <c r="B25" s="13" t="s">
        <v>24</v>
      </c>
      <c r="C25" s="8">
        <f>D25/12</f>
        <v>49.166666666666664</v>
      </c>
      <c r="D25" s="8">
        <f>'1-5 Year Summary'!D26</f>
        <v>590</v>
      </c>
      <c r="E25"/>
      <c r="F25" s="22">
        <f>C25*(1+$W$26)</f>
        <v>50.641666666666666</v>
      </c>
      <c r="G25" s="22">
        <f>D25*(1+$W$26)</f>
        <v>607.70000000000005</v>
      </c>
      <c r="I25" s="22">
        <f>F25*(1+$W$26)</f>
        <v>52.160916666666665</v>
      </c>
      <c r="J25" s="22">
        <f>G25*(1+$W$26)</f>
        <v>625.93100000000004</v>
      </c>
      <c r="L25" s="22">
        <f>I25*(1+$W$26)</f>
        <v>53.725744166666665</v>
      </c>
      <c r="M25" s="22">
        <f>J25*(1+$W$26)</f>
        <v>644.70893000000001</v>
      </c>
      <c r="O25" s="22">
        <f>L25*(1+$W$26)</f>
        <v>55.337516491666669</v>
      </c>
      <c r="P25" s="22">
        <f>M25*(1+$W$26)</f>
        <v>664.05019790000006</v>
      </c>
      <c r="R25" s="20"/>
      <c r="S25" s="21" t="s">
        <v>25</v>
      </c>
      <c r="W25" s="7">
        <f>'1-5 Year Summary'!N26</f>
        <v>0.05</v>
      </c>
      <c r="X25" s="21" t="s">
        <v>25</v>
      </c>
    </row>
    <row r="26" spans="2:31" ht="12" customHeight="1" x14ac:dyDescent="0.15">
      <c r="B26" s="13" t="s">
        <v>26</v>
      </c>
      <c r="C26" s="8">
        <f>D26/12</f>
        <v>54.166666666666664</v>
      </c>
      <c r="D26" s="22">
        <f>'1-5 Year Summary'!D27</f>
        <v>650</v>
      </c>
      <c r="E26"/>
      <c r="F26" s="22">
        <f>C26*(1+$W$26)</f>
        <v>55.791666666666664</v>
      </c>
      <c r="G26" s="22">
        <f>D26*(1+$W$26)</f>
        <v>669.5</v>
      </c>
      <c r="I26" s="22">
        <f>F26*(1+$W$26)</f>
        <v>57.465416666666663</v>
      </c>
      <c r="J26" s="22">
        <f>G26*(1+$W$26)</f>
        <v>689.58500000000004</v>
      </c>
      <c r="L26" s="22">
        <f>I26*(1+$W$26)</f>
        <v>59.189379166666662</v>
      </c>
      <c r="M26" s="22">
        <f>J26*(1+$W$26)</f>
        <v>710.27255000000002</v>
      </c>
      <c r="O26" s="22">
        <f>L26*(1+$W$26)</f>
        <v>60.965060541666666</v>
      </c>
      <c r="P26" s="22">
        <f>M26*(1+$W$26)</f>
        <v>731.58072650000008</v>
      </c>
      <c r="R26" s="23"/>
      <c r="S26" s="17" t="s">
        <v>27</v>
      </c>
      <c r="W26" s="7">
        <f>'1-5 Year Summary'!N27</f>
        <v>0.03</v>
      </c>
      <c r="X26" s="17" t="s">
        <v>19</v>
      </c>
    </row>
    <row r="27" spans="2:31" ht="12" customHeight="1" x14ac:dyDescent="0.15">
      <c r="B27" s="13" t="s">
        <v>28</v>
      </c>
      <c r="C27" s="14">
        <f>R27*C18</f>
        <v>32</v>
      </c>
      <c r="D27" s="14">
        <f>R27*D18</f>
        <v>384</v>
      </c>
      <c r="E27"/>
      <c r="F27" s="14">
        <f>W27*F18</f>
        <v>33.6</v>
      </c>
      <c r="G27" s="14">
        <f>W27*G18</f>
        <v>403.2</v>
      </c>
      <c r="I27" s="14">
        <f>W27*I18</f>
        <v>35.28</v>
      </c>
      <c r="J27" s="14">
        <f>W27*J18</f>
        <v>423.36</v>
      </c>
      <c r="L27" s="14">
        <f>$W$27*L18</f>
        <v>37.044000000000004</v>
      </c>
      <c r="M27" s="14">
        <f>$W$27*M18</f>
        <v>444.52800000000002</v>
      </c>
      <c r="O27" s="14">
        <f>$W$27*O18</f>
        <v>38.896200000000007</v>
      </c>
      <c r="P27" s="14">
        <f>$W$27*P18</f>
        <v>466.75440000000003</v>
      </c>
      <c r="R27" s="7">
        <f>'1-5 Year Summary'!I28</f>
        <v>0.02</v>
      </c>
      <c r="S27" s="24" t="s">
        <v>29</v>
      </c>
      <c r="W27" s="7">
        <f>'1-5 Year Summary'!N28</f>
        <v>0.02</v>
      </c>
      <c r="X27" s="24" t="s">
        <v>29</v>
      </c>
    </row>
    <row r="28" spans="2:31" ht="12" customHeight="1" x14ac:dyDescent="0.15">
      <c r="B28" s="13" t="s">
        <v>30</v>
      </c>
      <c r="C28" s="14">
        <f>R28*C18</f>
        <v>128</v>
      </c>
      <c r="D28" s="14">
        <f>R28*D18</f>
        <v>1536</v>
      </c>
      <c r="E28"/>
      <c r="F28" s="14">
        <f>W28*F18</f>
        <v>134.4</v>
      </c>
      <c r="G28" s="14">
        <f>W28*G18</f>
        <v>1612.8</v>
      </c>
      <c r="I28" s="14">
        <f>$W$28*I18</f>
        <v>141.12</v>
      </c>
      <c r="J28" s="14">
        <f>$W$28*J18</f>
        <v>1693.44</v>
      </c>
      <c r="L28" s="14">
        <f>$W$28*L18</f>
        <v>148.17600000000002</v>
      </c>
      <c r="M28" s="14">
        <f>$W$28*M18</f>
        <v>1778.1120000000001</v>
      </c>
      <c r="O28" s="14">
        <f>$W$28*O18</f>
        <v>155.58480000000003</v>
      </c>
      <c r="P28" s="14">
        <f>$W$28*P18</f>
        <v>1867.0176000000001</v>
      </c>
      <c r="R28" s="7">
        <f>'1-5 Year Summary'!I29</f>
        <v>0.08</v>
      </c>
      <c r="S28" s="17" t="s">
        <v>31</v>
      </c>
      <c r="W28" s="7">
        <f>'1-5 Year Summary'!N29</f>
        <v>0.08</v>
      </c>
      <c r="X28" s="17" t="s">
        <v>32</v>
      </c>
    </row>
    <row r="29" spans="2:31" ht="4.25" customHeight="1" x14ac:dyDescent="0.15">
      <c r="B29" s="31"/>
      <c r="C29" s="31"/>
      <c r="D29" s="31"/>
      <c r="E29"/>
      <c r="F29" s="31"/>
      <c r="G29" s="31"/>
      <c r="I29" s="31"/>
      <c r="J29" s="31"/>
      <c r="L29" s="31"/>
      <c r="M29" s="31"/>
      <c r="O29" s="31"/>
      <c r="P29" s="31"/>
      <c r="R29" s="10"/>
      <c r="S29" s="10"/>
      <c r="W29" s="10"/>
      <c r="X29" s="10"/>
      <c r="Y29" s="10"/>
    </row>
    <row r="30" spans="2:31" s="10" customFormat="1" ht="12" customHeight="1" x14ac:dyDescent="0.15">
      <c r="B30" s="40" t="s">
        <v>33</v>
      </c>
      <c r="C30" s="27">
        <f>SUM(C25:C28)</f>
        <v>263.33333333333331</v>
      </c>
      <c r="D30" s="27">
        <f>SUM(D25:D28)</f>
        <v>3160</v>
      </c>
      <c r="F30" s="27">
        <f>SUM(F25:F28)</f>
        <v>274.43333333333334</v>
      </c>
      <c r="G30" s="27">
        <f>SUM(G25:G28)</f>
        <v>3293.2</v>
      </c>
      <c r="I30" s="27">
        <f>SUM(I25:I28)</f>
        <v>286.02633333333335</v>
      </c>
      <c r="J30" s="27">
        <f>SUM(J25:J28)</f>
        <v>3432.3160000000003</v>
      </c>
      <c r="L30" s="27">
        <f>SUM(L25:L28)</f>
        <v>298.13512333333335</v>
      </c>
      <c r="M30" s="27">
        <f>SUM(M25:M28)</f>
        <v>3577.6214799999998</v>
      </c>
      <c r="O30" s="27">
        <f>SUM(O25:O28)</f>
        <v>310.78357703333336</v>
      </c>
      <c r="P30" s="27">
        <f>SUM(P25:P28)</f>
        <v>3729.4029244000003</v>
      </c>
      <c r="Y30"/>
      <c r="Z30"/>
    </row>
    <row r="31" spans="2:31" ht="12" customHeight="1" x14ac:dyDescent="0.15">
      <c r="C31" s="4"/>
      <c r="D31"/>
      <c r="E31"/>
      <c r="F31" s="4"/>
      <c r="I31" s="4"/>
      <c r="L31" s="4"/>
      <c r="O31" s="4"/>
      <c r="S31" s="34"/>
      <c r="X31" s="34"/>
    </row>
    <row r="32" spans="2:31" ht="12" customHeight="1" x14ac:dyDescent="0.15">
      <c r="B32" s="11" t="s">
        <v>34</v>
      </c>
      <c r="C32" s="27">
        <f>C22-C30</f>
        <v>1256.6666666666667</v>
      </c>
      <c r="D32" s="27">
        <f>D22-D30</f>
        <v>15080</v>
      </c>
      <c r="E32"/>
      <c r="F32" s="27">
        <f>F22-F30</f>
        <v>1321.5666666666666</v>
      </c>
      <c r="G32" s="27">
        <f>G22-G30</f>
        <v>15858.8</v>
      </c>
      <c r="I32" s="27">
        <f>I22-I30</f>
        <v>1389.7736666666665</v>
      </c>
      <c r="J32" s="27">
        <f>J22-J30</f>
        <v>16677.284</v>
      </c>
      <c r="L32" s="27">
        <f>L22-L30</f>
        <v>1461.4548766666667</v>
      </c>
      <c r="M32" s="27">
        <f>M22-M30</f>
        <v>17537.45852</v>
      </c>
      <c r="O32" s="27">
        <f>O22-O30</f>
        <v>1536.7859229666667</v>
      </c>
      <c r="P32" s="27">
        <f>P22-P30</f>
        <v>18441.431075600001</v>
      </c>
    </row>
    <row r="33" spans="2:24" ht="12" customHeight="1" x14ac:dyDescent="0.15">
      <c r="C33" s="4"/>
      <c r="D33"/>
      <c r="E33"/>
      <c r="F33" s="4"/>
      <c r="I33" s="4"/>
      <c r="L33" s="4"/>
      <c r="O33" s="4"/>
    </row>
    <row r="34" spans="2:24" ht="12" customHeight="1" x14ac:dyDescent="0.15">
      <c r="B34" s="39" t="s">
        <v>35</v>
      </c>
      <c r="C34" s="5">
        <f>PMT(C12/12,D12*12,C11)</f>
        <v>-935.29881923829362</v>
      </c>
      <c r="D34" s="5">
        <f>PMT(C12/12,D12*12,C11)*12</f>
        <v>-11223.585830859523</v>
      </c>
      <c r="E34"/>
      <c r="F34" s="5">
        <f>PMT(C12/12,D12*12,C11)</f>
        <v>-935.29881923829362</v>
      </c>
      <c r="G34" s="5">
        <f>PMT(C12/12,D12*12,C11)*12</f>
        <v>-11223.585830859523</v>
      </c>
      <c r="I34" s="5">
        <f>PMT($C$12/12,$D$12*12,$C$11)</f>
        <v>-935.29881923829362</v>
      </c>
      <c r="J34" s="5">
        <f>PMT($C$12/12,$D$12*12,$C$11)*12</f>
        <v>-11223.585830859523</v>
      </c>
      <c r="L34" s="5">
        <f>PMT($C$12/12,$D$12*12,$C$11)</f>
        <v>-935.29881923829362</v>
      </c>
      <c r="M34" s="5">
        <f>PMT($C$12/12,$D$12*12,$C$11)*12</f>
        <v>-11223.585830859523</v>
      </c>
      <c r="O34" s="5">
        <f>PMT($C$12/12,$D$12*12,$C$11)</f>
        <v>-935.29881923829362</v>
      </c>
      <c r="P34" s="5">
        <f>PMT($C$12/12,$D$12*12,$C$11)*12</f>
        <v>-11223.585830859523</v>
      </c>
      <c r="S34" s="34"/>
      <c r="X34" s="34"/>
    </row>
    <row r="35" spans="2:24" ht="12" customHeight="1" x14ac:dyDescent="0.15">
      <c r="C35" s="4"/>
      <c r="D35"/>
      <c r="E35"/>
      <c r="F35" s="4"/>
      <c r="I35" s="4"/>
      <c r="L35" s="4"/>
      <c r="O35" s="4"/>
      <c r="T35" s="41"/>
    </row>
    <row r="36" spans="2:24" ht="12" customHeight="1" x14ac:dyDescent="0.15">
      <c r="B36" s="11" t="s">
        <v>36</v>
      </c>
      <c r="C36" s="27">
        <f>C32+C34</f>
        <v>321.36784742837312</v>
      </c>
      <c r="D36" s="27">
        <f>D32+D34</f>
        <v>3856.4141691404766</v>
      </c>
      <c r="E36"/>
      <c r="F36" s="27">
        <f>F32+F34</f>
        <v>386.26784742837299</v>
      </c>
      <c r="G36" s="27">
        <f>G32+G34</f>
        <v>4635.2141691404759</v>
      </c>
      <c r="I36" s="27">
        <f>I32+I34</f>
        <v>454.47484742837287</v>
      </c>
      <c r="J36" s="27">
        <f>J32+J34</f>
        <v>5453.6981691404762</v>
      </c>
      <c r="L36" s="27">
        <f>L32+L34</f>
        <v>526.15605742837306</v>
      </c>
      <c r="M36" s="27">
        <f>M32+M34</f>
        <v>6313.8726891404767</v>
      </c>
      <c r="O36" s="27">
        <f>O32+O34</f>
        <v>601.48710372837309</v>
      </c>
      <c r="P36" s="27">
        <f>P32+P34</f>
        <v>7217.8452447404779</v>
      </c>
    </row>
    <row r="37" spans="2:24" ht="12" customHeight="1" x14ac:dyDescent="0.15">
      <c r="D37"/>
      <c r="E37"/>
    </row>
    <row r="38" spans="2:24" ht="12" customHeight="1" x14ac:dyDescent="0.15">
      <c r="B38" s="35" t="s">
        <v>37</v>
      </c>
      <c r="C38" s="37">
        <f>C32/$C$9</f>
        <v>6.4444444444444445E-3</v>
      </c>
      <c r="D38" s="37">
        <f>D32/$C$9</f>
        <v>7.7333333333333337E-2</v>
      </c>
      <c r="E38"/>
      <c r="F38" s="37">
        <f>F32/$C$9</f>
        <v>6.7772649572649573E-3</v>
      </c>
      <c r="G38" s="37">
        <f>G32/$C$9</f>
        <v>8.1327179487179477E-2</v>
      </c>
      <c r="I38" s="37">
        <f>I32/$C$9</f>
        <v>7.1270444444444438E-3</v>
      </c>
      <c r="J38" s="37">
        <f>J32/$C$9</f>
        <v>8.5524533333333333E-2</v>
      </c>
      <c r="L38" s="37">
        <f>L32/$C$9</f>
        <v>7.4946403931623936E-3</v>
      </c>
      <c r="M38" s="37">
        <f>M32/$C$9</f>
        <v>8.9935684717948716E-2</v>
      </c>
      <c r="O38" s="37">
        <f>O32/$C$9</f>
        <v>7.8809534511111116E-3</v>
      </c>
      <c r="P38" s="37">
        <f>P32/$C$9</f>
        <v>9.4571441413333346E-2</v>
      </c>
      <c r="R38" s="29" t="s">
        <v>38</v>
      </c>
      <c r="X38" s="29"/>
    </row>
    <row r="39" spans="2:24" ht="12" customHeight="1" x14ac:dyDescent="0.15">
      <c r="B39" s="36"/>
      <c r="C39" s="38"/>
      <c r="D39" s="38"/>
      <c r="E39"/>
      <c r="F39" s="38"/>
      <c r="G39" s="38"/>
      <c r="I39" s="38"/>
      <c r="J39" s="38"/>
      <c r="L39" s="38"/>
      <c r="M39" s="38"/>
      <c r="O39" s="38"/>
      <c r="P39" s="38"/>
    </row>
    <row r="40" spans="2:24" ht="12" customHeight="1" x14ac:dyDescent="0.15">
      <c r="B40" s="35" t="s">
        <v>39</v>
      </c>
      <c r="C40" s="37">
        <f>C36/($C$10+$C$13)</f>
        <v>7.1653923618366358E-3</v>
      </c>
      <c r="D40" s="37">
        <f>D36/($C$10+$C$13)</f>
        <v>8.5984708342039612E-2</v>
      </c>
      <c r="E40"/>
      <c r="F40" s="37">
        <f>F36/($C$10+$C$13)</f>
        <v>8.6124380697519057E-3</v>
      </c>
      <c r="G40" s="37">
        <f>G36/($C$10+$C$13)</f>
        <v>0.10334925683702287</v>
      </c>
      <c r="I40" s="37">
        <f>I36/($C$10+$C$13)</f>
        <v>1.0133218448793151E-2</v>
      </c>
      <c r="J40" s="37">
        <f>J36/($C$10+$C$13)</f>
        <v>0.12159862138551787</v>
      </c>
      <c r="L40" s="37">
        <f>L36/($C$10+$C$13)</f>
        <v>1.1731461704088586E-2</v>
      </c>
      <c r="M40" s="37">
        <f>M36/($C$10+$C$13)</f>
        <v>0.14077754044906302</v>
      </c>
      <c r="O40" s="37">
        <f>O36/($C$10+$C$13)</f>
        <v>1.3411083695169969E-2</v>
      </c>
      <c r="P40" s="37">
        <f>P36/($C$10+$C$13)</f>
        <v>0.16093300434203964</v>
      </c>
      <c r="R40" s="29" t="s">
        <v>40</v>
      </c>
    </row>
    <row r="41" spans="2:24" ht="12" customHeight="1" x14ac:dyDescent="0.15">
      <c r="D41"/>
      <c r="E41"/>
    </row>
    <row r="42" spans="2:24" ht="12" customHeight="1" x14ac:dyDescent="0.15">
      <c r="H42" s="8"/>
      <c r="I42" s="8"/>
      <c r="J42" s="8"/>
      <c r="K42" s="8"/>
      <c r="L42" s="8"/>
      <c r="M42" s="8"/>
      <c r="N42" s="8"/>
      <c r="O42" s="8"/>
      <c r="P42" s="8"/>
      <c r="Q42" s="8"/>
    </row>
    <row r="43" spans="2:24" ht="12" customHeight="1" x14ac:dyDescent="0.15">
      <c r="H43" s="30"/>
      <c r="I43" s="30"/>
      <c r="J43" s="30"/>
      <c r="K43" s="30"/>
      <c r="L43" s="30"/>
      <c r="M43" s="30"/>
      <c r="N43" s="30"/>
      <c r="O43" s="30"/>
      <c r="P43" s="30"/>
      <c r="Q43" s="30"/>
    </row>
    <row r="44" spans="2:24" ht="12" customHeight="1" x14ac:dyDescent="0.15">
      <c r="H44" s="30"/>
      <c r="I44" s="30"/>
      <c r="J44" s="30"/>
      <c r="K44" s="30"/>
      <c r="L44" s="30"/>
      <c r="M44" s="30"/>
      <c r="N44" s="30"/>
      <c r="O44" s="30"/>
      <c r="P44" s="30"/>
      <c r="Q44" s="30"/>
    </row>
    <row r="45" spans="2:24" ht="4.25" customHeight="1" x14ac:dyDescent="0.15">
      <c r="H45" s="31"/>
      <c r="I45" s="31"/>
      <c r="J45" s="31"/>
      <c r="K45" s="31"/>
      <c r="L45" s="31"/>
      <c r="M45" s="31"/>
      <c r="N45" s="31"/>
      <c r="O45" s="31"/>
      <c r="P45" s="31"/>
      <c r="Q45" s="31"/>
      <c r="T45" s="10"/>
    </row>
    <row r="46" spans="2:24" ht="12" customHeight="1" x14ac:dyDescent="0.15">
      <c r="H46" s="9"/>
      <c r="I46" s="9"/>
      <c r="J46" s="9"/>
      <c r="K46" s="9"/>
      <c r="L46" s="9"/>
      <c r="M46" s="9"/>
      <c r="N46" s="9"/>
      <c r="O46" s="9"/>
      <c r="P46" s="9"/>
      <c r="Q46" s="9"/>
    </row>
    <row r="47" spans="2:24" ht="12" customHeight="1" x14ac:dyDescent="0.15"/>
    <row r="48" spans="2:24" ht="12" customHeight="1" x14ac:dyDescent="0.15"/>
    <row r="49" spans="2:2" ht="12" customHeight="1" x14ac:dyDescent="0.15"/>
    <row r="50" spans="2:2" ht="12" customHeight="1" x14ac:dyDescent="0.15"/>
    <row r="51" spans="2:2" ht="12" customHeight="1" x14ac:dyDescent="0.15"/>
    <row r="52" spans="2:2" ht="12" customHeight="1" x14ac:dyDescent="0.15"/>
    <row r="53" spans="2:2" ht="12" customHeight="1" x14ac:dyDescent="0.15"/>
    <row r="54" spans="2:2" ht="12" customHeight="1" x14ac:dyDescent="0.15"/>
    <row r="55" spans="2:2" ht="12" customHeight="1" x14ac:dyDescent="0.15"/>
    <row r="56" spans="2:2" ht="12" customHeight="1" x14ac:dyDescent="0.15"/>
    <row r="57" spans="2:2" ht="12" customHeight="1" x14ac:dyDescent="0.15"/>
    <row r="58" spans="2:2" ht="12" customHeight="1" x14ac:dyDescent="0.15"/>
    <row r="59" spans="2:2" ht="12" customHeight="1" x14ac:dyDescent="0.15"/>
    <row r="60" spans="2:2" ht="12" customHeight="1" x14ac:dyDescent="0.15"/>
    <row r="61" spans="2:2" ht="12" customHeight="1" x14ac:dyDescent="0.15"/>
    <row r="62" spans="2:2" ht="12" customHeight="1" x14ac:dyDescent="0.15"/>
    <row r="63" spans="2:2" ht="12" customHeight="1" x14ac:dyDescent="0.15"/>
    <row r="64" spans="2:2" ht="12" customHeight="1" x14ac:dyDescent="0.15">
      <c r="B64" s="1"/>
    </row>
    <row r="65" ht="12" customHeight="1" x14ac:dyDescent="0.15"/>
    <row r="66" ht="12" customHeight="1" x14ac:dyDescent="0.15"/>
    <row r="67" ht="12" customHeight="1" x14ac:dyDescent="0.15"/>
    <row r="68" ht="12" customHeight="1" x14ac:dyDescent="0.15"/>
    <row r="69" ht="12" customHeight="1" x14ac:dyDescent="0.15"/>
    <row r="70" ht="12" customHeight="1" x14ac:dyDescent="0.15"/>
    <row r="71" ht="12" customHeight="1" x14ac:dyDescent="0.15"/>
    <row r="72" ht="12" customHeight="1" x14ac:dyDescent="0.15"/>
    <row r="73" ht="12" customHeight="1" x14ac:dyDescent="0.15"/>
    <row r="74" ht="12" customHeight="1" x14ac:dyDescent="0.15"/>
    <row r="75" ht="12" customHeight="1" x14ac:dyDescent="0.15"/>
    <row r="76" ht="12" customHeight="1" x14ac:dyDescent="0.15"/>
    <row r="77" ht="12" customHeight="1" x14ac:dyDescent="0.15"/>
    <row r="78" ht="12" customHeight="1" x14ac:dyDescent="0.15"/>
    <row r="79" ht="12" customHeight="1" x14ac:dyDescent="0.15"/>
    <row r="80" ht="12" customHeight="1" x14ac:dyDescent="0.15"/>
    <row r="81" ht="12" customHeight="1" x14ac:dyDescent="0.15"/>
    <row r="82" ht="12" customHeight="1" x14ac:dyDescent="0.15"/>
    <row r="83" ht="12" customHeight="1" x14ac:dyDescent="0.15"/>
    <row r="84" ht="12" customHeight="1" x14ac:dyDescent="0.15"/>
    <row r="85" ht="12" customHeight="1" x14ac:dyDescent="0.15"/>
    <row r="86" ht="12" customHeight="1" x14ac:dyDescent="0.15"/>
    <row r="87" ht="12" customHeight="1" x14ac:dyDescent="0.15"/>
    <row r="88" ht="12" customHeight="1" x14ac:dyDescent="0.15"/>
    <row r="89" ht="12" customHeight="1" x14ac:dyDescent="0.15"/>
    <row r="90" ht="12" customHeight="1" x14ac:dyDescent="0.15"/>
    <row r="91" ht="12" customHeight="1" x14ac:dyDescent="0.15"/>
    <row r="92" ht="12" customHeight="1" x14ac:dyDescent="0.15"/>
    <row r="93" ht="12" customHeight="1" x14ac:dyDescent="0.15"/>
    <row r="94" ht="12" customHeight="1" x14ac:dyDescent="0.15"/>
    <row r="95" ht="12" customHeight="1" x14ac:dyDescent="0.15"/>
    <row r="96" ht="12" customHeight="1" x14ac:dyDescent="0.15"/>
    <row r="97" ht="12" customHeight="1" x14ac:dyDescent="0.15"/>
    <row r="98" ht="12" customHeight="1" x14ac:dyDescent="0.15"/>
    <row r="99" ht="12" customHeight="1" x14ac:dyDescent="0.15"/>
    <row r="100" ht="12" customHeight="1" x14ac:dyDescent="0.15"/>
    <row r="101" ht="12" customHeight="1" x14ac:dyDescent="0.15"/>
    <row r="102" ht="12" customHeight="1" x14ac:dyDescent="0.15"/>
    <row r="103" ht="12" customHeight="1" x14ac:dyDescent="0.15"/>
    <row r="104" ht="12" customHeight="1" x14ac:dyDescent="0.15"/>
    <row r="105" ht="12" customHeight="1" x14ac:dyDescent="0.15"/>
    <row r="106" ht="12" customHeight="1" x14ac:dyDescent="0.15"/>
    <row r="107" ht="12" customHeight="1" x14ac:dyDescent="0.15"/>
    <row r="108" ht="12" customHeight="1" x14ac:dyDescent="0.15"/>
    <row r="109" ht="12" customHeight="1" x14ac:dyDescent="0.15"/>
    <row r="110" ht="12" customHeight="1" x14ac:dyDescent="0.15"/>
    <row r="111" ht="12" customHeight="1" x14ac:dyDescent="0.15"/>
    <row r="112" ht="12" customHeight="1" x14ac:dyDescent="0.15"/>
    <row r="113" ht="12" customHeight="1" x14ac:dyDescent="0.15"/>
    <row r="114" ht="12" customHeight="1" x14ac:dyDescent="0.15"/>
    <row r="115" ht="12" customHeight="1" x14ac:dyDescent="0.15"/>
    <row r="116" ht="12" customHeight="1" x14ac:dyDescent="0.15"/>
    <row r="117" ht="12" customHeight="1" x14ac:dyDescent="0.15"/>
    <row r="118" ht="12" customHeight="1" x14ac:dyDescent="0.15"/>
    <row r="119" ht="12" customHeight="1" x14ac:dyDescent="0.15"/>
    <row r="120" ht="12" customHeight="1" x14ac:dyDescent="0.15"/>
    <row r="121" ht="12" customHeight="1" x14ac:dyDescent="0.15"/>
    <row r="122" ht="12" customHeight="1" x14ac:dyDescent="0.15"/>
    <row r="123" ht="12" customHeight="1" x14ac:dyDescent="0.15"/>
    <row r="124" ht="12" customHeight="1" x14ac:dyDescent="0.15"/>
    <row r="125" ht="12" customHeight="1" x14ac:dyDescent="0.15"/>
    <row r="126" ht="12" customHeight="1" x14ac:dyDescent="0.15"/>
    <row r="127" ht="12" customHeight="1" x14ac:dyDescent="0.15"/>
    <row r="128" ht="12" customHeight="1" x14ac:dyDescent="0.15"/>
    <row r="129" ht="12" customHeight="1" x14ac:dyDescent="0.15"/>
    <row r="130" ht="12" customHeight="1" x14ac:dyDescent="0.15"/>
    <row r="131" ht="12" customHeight="1" x14ac:dyDescent="0.15"/>
    <row r="132" ht="12" customHeight="1" x14ac:dyDescent="0.15"/>
    <row r="133" ht="12" customHeight="1" x14ac:dyDescent="0.15"/>
    <row r="134" ht="12" customHeight="1" x14ac:dyDescent="0.15"/>
    <row r="135" ht="12" customHeight="1" x14ac:dyDescent="0.15"/>
    <row r="136" ht="12" customHeight="1" x14ac:dyDescent="0.15"/>
    <row r="137" ht="12" customHeight="1" x14ac:dyDescent="0.15"/>
    <row r="138" ht="12" customHeight="1" x14ac:dyDescent="0.15"/>
    <row r="139" ht="12" customHeight="1" x14ac:dyDescent="0.15"/>
    <row r="140" ht="12" customHeight="1" x14ac:dyDescent="0.15"/>
    <row r="141" ht="12" customHeight="1" x14ac:dyDescent="0.15"/>
    <row r="142" ht="12" customHeight="1" x14ac:dyDescent="0.15"/>
    <row r="143" ht="12" customHeight="1" x14ac:dyDescent="0.15"/>
    <row r="144" ht="12" customHeight="1" x14ac:dyDescent="0.15"/>
    <row r="145" ht="12" customHeight="1" x14ac:dyDescent="0.15"/>
    <row r="146" ht="12" customHeight="1" x14ac:dyDescent="0.15"/>
    <row r="147" ht="12" customHeight="1" x14ac:dyDescent="0.15"/>
    <row r="148" ht="12" customHeight="1" x14ac:dyDescent="0.15"/>
    <row r="149" ht="12" customHeight="1" x14ac:dyDescent="0.15"/>
    <row r="150" ht="12" customHeight="1" x14ac:dyDescent="0.15"/>
    <row r="151" ht="12" customHeight="1" x14ac:dyDescent="0.15"/>
    <row r="152" ht="12" customHeight="1" x14ac:dyDescent="0.15"/>
    <row r="153" ht="12" customHeight="1" x14ac:dyDescent="0.15"/>
    <row r="154" ht="12" customHeight="1" x14ac:dyDescent="0.15"/>
    <row r="155" ht="12" customHeight="1" x14ac:dyDescent="0.15"/>
    <row r="156" ht="12" customHeight="1" x14ac:dyDescent="0.15"/>
    <row r="157" ht="12" customHeight="1" x14ac:dyDescent="0.15"/>
    <row r="158" ht="12" customHeight="1" x14ac:dyDescent="0.15"/>
    <row r="159" ht="12" customHeight="1" x14ac:dyDescent="0.15"/>
    <row r="160" ht="12" customHeight="1" x14ac:dyDescent="0.15"/>
    <row r="161" ht="12" customHeight="1" x14ac:dyDescent="0.15"/>
    <row r="162" ht="12" customHeight="1" x14ac:dyDescent="0.15"/>
    <row r="163" ht="12" customHeight="1" x14ac:dyDescent="0.15"/>
    <row r="164" ht="12" customHeight="1" x14ac:dyDescent="0.15"/>
    <row r="165" ht="12" customHeight="1" x14ac:dyDescent="0.15"/>
    <row r="166" ht="12" customHeight="1" x14ac:dyDescent="0.15"/>
    <row r="167" ht="12" customHeight="1" x14ac:dyDescent="0.15"/>
    <row r="168" ht="12" customHeight="1" x14ac:dyDescent="0.15"/>
    <row r="169" ht="12" customHeight="1" x14ac:dyDescent="0.15"/>
    <row r="170" ht="12" customHeight="1" x14ac:dyDescent="0.15"/>
    <row r="171" ht="12" customHeight="1" x14ac:dyDescent="0.15"/>
    <row r="172" ht="12" customHeight="1" x14ac:dyDescent="0.15"/>
    <row r="173" ht="12" customHeight="1" x14ac:dyDescent="0.15"/>
    <row r="174" ht="12" customHeight="1" x14ac:dyDescent="0.15"/>
    <row r="175" ht="12" customHeight="1" x14ac:dyDescent="0.15"/>
    <row r="176" ht="12" customHeight="1" x14ac:dyDescent="0.15"/>
    <row r="177" ht="12" customHeight="1" x14ac:dyDescent="0.15"/>
    <row r="178" ht="12" customHeight="1" x14ac:dyDescent="0.15"/>
    <row r="179" ht="12" customHeight="1" x14ac:dyDescent="0.15"/>
    <row r="180" ht="12" customHeight="1" x14ac:dyDescent="0.15"/>
    <row r="181" ht="12" customHeight="1" x14ac:dyDescent="0.15"/>
    <row r="182" ht="12" customHeight="1" x14ac:dyDescent="0.15"/>
    <row r="183" ht="12" customHeight="1" x14ac:dyDescent="0.15"/>
    <row r="184" ht="12" customHeight="1" x14ac:dyDescent="0.15"/>
    <row r="185" ht="12" customHeight="1" x14ac:dyDescent="0.15"/>
    <row r="186" ht="12" customHeight="1" x14ac:dyDescent="0.15"/>
    <row r="187" ht="12" customHeight="1" x14ac:dyDescent="0.15"/>
    <row r="188" ht="12" customHeight="1" x14ac:dyDescent="0.15"/>
    <row r="189" ht="12" customHeight="1" x14ac:dyDescent="0.15"/>
    <row r="190" ht="12" customHeight="1" x14ac:dyDescent="0.15"/>
    <row r="191" ht="12" customHeight="1" x14ac:dyDescent="0.15"/>
    <row r="192" ht="12" customHeight="1" x14ac:dyDescent="0.15"/>
    <row r="193" ht="12" customHeight="1" x14ac:dyDescent="0.15"/>
    <row r="194" ht="12" customHeight="1" x14ac:dyDescent="0.15"/>
    <row r="195" ht="12" customHeight="1" x14ac:dyDescent="0.15"/>
    <row r="196" ht="12" customHeight="1" x14ac:dyDescent="0.15"/>
    <row r="197" ht="12" customHeight="1" x14ac:dyDescent="0.15"/>
    <row r="198" ht="12" customHeight="1" x14ac:dyDescent="0.15"/>
    <row r="199" ht="12" customHeight="1" x14ac:dyDescent="0.15"/>
    <row r="200" ht="12" customHeight="1" x14ac:dyDescent="0.15"/>
    <row r="201" ht="12" customHeight="1" x14ac:dyDescent="0.15"/>
    <row r="202" ht="12" customHeight="1" x14ac:dyDescent="0.15"/>
    <row r="203" ht="12" customHeight="1" x14ac:dyDescent="0.15"/>
    <row r="204" ht="12" customHeight="1" x14ac:dyDescent="0.15"/>
    <row r="205" ht="12" customHeight="1" x14ac:dyDescent="0.15"/>
    <row r="206" ht="12" customHeight="1" x14ac:dyDescent="0.15"/>
    <row r="207" ht="12" customHeight="1" x14ac:dyDescent="0.15"/>
    <row r="208" ht="12" customHeight="1" x14ac:dyDescent="0.15"/>
    <row r="209" ht="12" customHeight="1" x14ac:dyDescent="0.15"/>
    <row r="210" ht="12" customHeight="1" x14ac:dyDescent="0.15"/>
    <row r="211" ht="12" customHeight="1" x14ac:dyDescent="0.15"/>
    <row r="212" ht="12" customHeight="1" x14ac:dyDescent="0.15"/>
    <row r="213" ht="12" customHeight="1" x14ac:dyDescent="0.15"/>
    <row r="214" ht="12" customHeight="1" x14ac:dyDescent="0.15"/>
    <row r="215" ht="12" customHeight="1" x14ac:dyDescent="0.15"/>
    <row r="216" ht="12" customHeight="1" x14ac:dyDescent="0.15"/>
    <row r="217" ht="12" customHeight="1" x14ac:dyDescent="0.15"/>
    <row r="218" ht="12" customHeight="1" x14ac:dyDescent="0.15"/>
    <row r="219" ht="12" customHeight="1" x14ac:dyDescent="0.15"/>
    <row r="220" ht="12" customHeight="1" x14ac:dyDescent="0.15"/>
    <row r="221" ht="12" customHeight="1" x14ac:dyDescent="0.15"/>
    <row r="222" ht="12" customHeight="1" x14ac:dyDescent="0.15"/>
    <row r="223" ht="12" customHeight="1" x14ac:dyDescent="0.15"/>
    <row r="224" ht="12" customHeight="1" x14ac:dyDescent="0.15"/>
    <row r="225" ht="12" customHeight="1" x14ac:dyDescent="0.15"/>
    <row r="226" ht="12" customHeight="1" x14ac:dyDescent="0.15"/>
    <row r="227" ht="12" customHeight="1" x14ac:dyDescent="0.15"/>
    <row r="228" ht="12" customHeight="1" x14ac:dyDescent="0.15"/>
    <row r="229" ht="12" customHeight="1" x14ac:dyDescent="0.15"/>
    <row r="230" ht="12" customHeight="1" x14ac:dyDescent="0.15"/>
    <row r="231" ht="12" customHeight="1" x14ac:dyDescent="0.15"/>
    <row r="232" ht="12" customHeight="1" x14ac:dyDescent="0.15"/>
    <row r="233" ht="12" customHeight="1" x14ac:dyDescent="0.15"/>
    <row r="234" ht="12" customHeight="1" x14ac:dyDescent="0.15"/>
    <row r="235" ht="12" customHeight="1" x14ac:dyDescent="0.15"/>
    <row r="236" ht="12" customHeight="1" x14ac:dyDescent="0.15"/>
    <row r="237" ht="12" customHeight="1" x14ac:dyDescent="0.15"/>
    <row r="238" ht="12" customHeight="1" x14ac:dyDescent="0.15"/>
    <row r="239" ht="12" customHeight="1" x14ac:dyDescent="0.15"/>
    <row r="240" ht="12" customHeight="1" x14ac:dyDescent="0.15"/>
    <row r="241" ht="12" customHeight="1" x14ac:dyDescent="0.15"/>
    <row r="242" ht="12" customHeight="1" x14ac:dyDescent="0.15"/>
    <row r="243" ht="12" customHeight="1" x14ac:dyDescent="0.15"/>
    <row r="244" ht="12" customHeight="1" x14ac:dyDescent="0.15"/>
    <row r="245" ht="12" customHeight="1" x14ac:dyDescent="0.15"/>
    <row r="246" ht="12" customHeight="1" x14ac:dyDescent="0.15"/>
    <row r="247" ht="12" customHeight="1" x14ac:dyDescent="0.15"/>
    <row r="248" ht="12" customHeight="1" x14ac:dyDescent="0.15"/>
    <row r="249" ht="12" customHeight="1" x14ac:dyDescent="0.15"/>
    <row r="250" ht="12" customHeight="1" x14ac:dyDescent="0.15"/>
    <row r="251" ht="12" customHeight="1" x14ac:dyDescent="0.15"/>
    <row r="252" ht="12" customHeight="1" x14ac:dyDescent="0.15"/>
    <row r="253" ht="15.75" customHeight="1" x14ac:dyDescent="0.15"/>
    <row r="254" ht="15.75" customHeight="1" x14ac:dyDescent="0.15"/>
    <row r="255" ht="15.75" customHeight="1" x14ac:dyDescent="0.15"/>
    <row r="256" ht="15.75" customHeight="1" x14ac:dyDescent="0.15"/>
    <row r="257" ht="15.75" customHeight="1" x14ac:dyDescent="0.15"/>
    <row r="258" ht="15.75" customHeight="1" x14ac:dyDescent="0.15"/>
    <row r="259" ht="15.75" customHeight="1" x14ac:dyDescent="0.15"/>
    <row r="260" ht="15.75" customHeight="1" x14ac:dyDescent="0.15"/>
    <row r="261" ht="15.75" customHeight="1" x14ac:dyDescent="0.15"/>
    <row r="262" ht="15.75" customHeight="1" x14ac:dyDescent="0.15"/>
    <row r="263" ht="15.75" customHeight="1" x14ac:dyDescent="0.15"/>
    <row r="264" ht="15.75" customHeight="1" x14ac:dyDescent="0.15"/>
    <row r="265" ht="15.75" customHeight="1" x14ac:dyDescent="0.15"/>
    <row r="266" ht="15.75" customHeight="1" x14ac:dyDescent="0.15"/>
    <row r="267" ht="15.75" customHeight="1" x14ac:dyDescent="0.15"/>
    <row r="268" ht="15.75" customHeight="1" x14ac:dyDescent="0.15"/>
    <row r="269" ht="15.75" customHeight="1" x14ac:dyDescent="0.15"/>
    <row r="270" ht="15.75" customHeight="1" x14ac:dyDescent="0.15"/>
    <row r="271" ht="15.75" customHeight="1" x14ac:dyDescent="0.15"/>
    <row r="272" ht="15.75" customHeight="1" x14ac:dyDescent="0.15"/>
    <row r="273" ht="15.75" customHeight="1" x14ac:dyDescent="0.15"/>
    <row r="274" ht="15.75" customHeight="1" x14ac:dyDescent="0.15"/>
    <row r="275" ht="15.75" customHeight="1" x14ac:dyDescent="0.15"/>
    <row r="276" ht="15.75" customHeight="1" x14ac:dyDescent="0.15"/>
    <row r="277" ht="15.75" customHeight="1" x14ac:dyDescent="0.15"/>
    <row r="278" ht="15.75" customHeight="1" x14ac:dyDescent="0.15"/>
    <row r="279" ht="15.75" customHeight="1" x14ac:dyDescent="0.15"/>
    <row r="280" ht="15.75" customHeight="1" x14ac:dyDescent="0.15"/>
    <row r="281" ht="15.75" customHeight="1" x14ac:dyDescent="0.15"/>
    <row r="282" ht="15.75" customHeight="1" x14ac:dyDescent="0.15"/>
    <row r="283" ht="15.75" customHeight="1" x14ac:dyDescent="0.15"/>
    <row r="284" ht="15.75" customHeight="1" x14ac:dyDescent="0.15"/>
    <row r="285" ht="15.75" customHeight="1" x14ac:dyDescent="0.15"/>
    <row r="286" ht="15.75" customHeight="1" x14ac:dyDescent="0.15"/>
    <row r="287" ht="15.75" customHeight="1" x14ac:dyDescent="0.15"/>
    <row r="288" ht="15.75" customHeight="1" x14ac:dyDescent="0.15"/>
    <row r="289" ht="15.75" customHeight="1" x14ac:dyDescent="0.15"/>
    <row r="290" ht="15.75" customHeight="1" x14ac:dyDescent="0.15"/>
    <row r="291" ht="15.75" customHeight="1" x14ac:dyDescent="0.15"/>
    <row r="292" ht="15.75" customHeight="1" x14ac:dyDescent="0.15"/>
    <row r="293" ht="15.75" customHeight="1" x14ac:dyDescent="0.15"/>
    <row r="294" ht="15.75" customHeight="1" x14ac:dyDescent="0.15"/>
    <row r="295" ht="15.75" customHeight="1" x14ac:dyDescent="0.15"/>
    <row r="296" ht="15.75" customHeight="1" x14ac:dyDescent="0.15"/>
    <row r="297" ht="15.75" customHeight="1" x14ac:dyDescent="0.15"/>
    <row r="298" ht="15.75" customHeight="1" x14ac:dyDescent="0.15"/>
    <row r="299" ht="15.75" customHeight="1" x14ac:dyDescent="0.15"/>
    <row r="300" ht="15.75" customHeight="1" x14ac:dyDescent="0.15"/>
    <row r="301" ht="15.75" customHeight="1" x14ac:dyDescent="0.15"/>
    <row r="302" ht="15.75" customHeight="1" x14ac:dyDescent="0.15"/>
    <row r="303" ht="15.75" customHeight="1" x14ac:dyDescent="0.15"/>
    <row r="304" ht="15.75" customHeight="1" x14ac:dyDescent="0.15"/>
    <row r="305" ht="15.75" customHeight="1" x14ac:dyDescent="0.15"/>
    <row r="306" ht="15.75" customHeight="1" x14ac:dyDescent="0.15"/>
    <row r="307" ht="15.75" customHeight="1" x14ac:dyDescent="0.15"/>
    <row r="308" ht="15.75" customHeight="1" x14ac:dyDescent="0.15"/>
    <row r="309" ht="15.75" customHeight="1" x14ac:dyDescent="0.15"/>
    <row r="310" ht="15.75" customHeight="1" x14ac:dyDescent="0.15"/>
    <row r="311" ht="15.75" customHeight="1" x14ac:dyDescent="0.15"/>
    <row r="312" ht="15.75" customHeight="1" x14ac:dyDescent="0.15"/>
    <row r="313" ht="15.75" customHeight="1" x14ac:dyDescent="0.15"/>
    <row r="314" ht="15.75" customHeight="1" x14ac:dyDescent="0.15"/>
    <row r="315" ht="15.75" customHeight="1" x14ac:dyDescent="0.15"/>
    <row r="316" ht="15.75" customHeight="1" x14ac:dyDescent="0.15"/>
    <row r="317" ht="15.75" customHeight="1" x14ac:dyDescent="0.15"/>
    <row r="318" ht="15.75" customHeight="1" x14ac:dyDescent="0.15"/>
    <row r="319" ht="15.75" customHeight="1" x14ac:dyDescent="0.15"/>
    <row r="320" ht="15.75" customHeight="1" x14ac:dyDescent="0.15"/>
    <row r="321" ht="15.75" customHeight="1" x14ac:dyDescent="0.15"/>
    <row r="322" ht="15.75" customHeight="1" x14ac:dyDescent="0.15"/>
    <row r="323" ht="15.75" customHeight="1" x14ac:dyDescent="0.15"/>
    <row r="324" ht="15.75" customHeight="1" x14ac:dyDescent="0.15"/>
    <row r="325" ht="15.75" customHeight="1" x14ac:dyDescent="0.15"/>
    <row r="326" ht="15.75" customHeight="1" x14ac:dyDescent="0.15"/>
    <row r="327" ht="15.75" customHeight="1" x14ac:dyDescent="0.15"/>
    <row r="328" ht="15.75" customHeight="1" x14ac:dyDescent="0.15"/>
    <row r="329" ht="15.75" customHeight="1" x14ac:dyDescent="0.15"/>
    <row r="330" ht="15.75" customHeight="1" x14ac:dyDescent="0.15"/>
    <row r="331" ht="15.75" customHeight="1" x14ac:dyDescent="0.15"/>
    <row r="332" ht="15.75" customHeight="1" x14ac:dyDescent="0.15"/>
    <row r="333" ht="15.75" customHeight="1" x14ac:dyDescent="0.15"/>
    <row r="334" ht="15.75" customHeight="1" x14ac:dyDescent="0.15"/>
    <row r="335" ht="15.75" customHeight="1" x14ac:dyDescent="0.15"/>
    <row r="336" ht="15.75" customHeight="1" x14ac:dyDescent="0.15"/>
    <row r="337" ht="15.75" customHeight="1" x14ac:dyDescent="0.15"/>
    <row r="338" ht="15.75" customHeight="1" x14ac:dyDescent="0.15"/>
    <row r="339" ht="15.75" customHeight="1" x14ac:dyDescent="0.15"/>
    <row r="340" ht="15.75" customHeight="1" x14ac:dyDescent="0.15"/>
    <row r="341" ht="15.75" customHeight="1" x14ac:dyDescent="0.15"/>
    <row r="342" ht="15.75" customHeight="1" x14ac:dyDescent="0.15"/>
    <row r="343" ht="15.75" customHeight="1" x14ac:dyDescent="0.15"/>
    <row r="344" ht="15.75" customHeight="1" x14ac:dyDescent="0.15"/>
    <row r="345" ht="15.75" customHeight="1" x14ac:dyDescent="0.15"/>
    <row r="346" ht="15.75" customHeight="1" x14ac:dyDescent="0.15"/>
    <row r="347" ht="15.75" customHeight="1" x14ac:dyDescent="0.15"/>
    <row r="348" ht="15.75" customHeight="1" x14ac:dyDescent="0.15"/>
    <row r="349" ht="15.75" customHeight="1" x14ac:dyDescent="0.15"/>
    <row r="350" ht="15.75" customHeight="1" x14ac:dyDescent="0.15"/>
    <row r="351" ht="15.75" customHeight="1" x14ac:dyDescent="0.15"/>
    <row r="352" ht="15.75" customHeight="1" x14ac:dyDescent="0.15"/>
    <row r="353" ht="15.75" customHeight="1" x14ac:dyDescent="0.15"/>
    <row r="354" ht="15.75" customHeight="1" x14ac:dyDescent="0.15"/>
    <row r="355" ht="15.75" customHeight="1" x14ac:dyDescent="0.15"/>
    <row r="356" ht="15.75" customHeight="1" x14ac:dyDescent="0.15"/>
    <row r="357" ht="15.75" customHeight="1" x14ac:dyDescent="0.15"/>
    <row r="358" ht="15.75" customHeight="1" x14ac:dyDescent="0.15"/>
    <row r="359" ht="15.75" customHeight="1" x14ac:dyDescent="0.15"/>
    <row r="360" ht="15.75" customHeight="1" x14ac:dyDescent="0.15"/>
    <row r="361" ht="15.75" customHeight="1" x14ac:dyDescent="0.15"/>
    <row r="362" ht="15.75" customHeight="1" x14ac:dyDescent="0.15"/>
    <row r="363" ht="15.75" customHeight="1" x14ac:dyDescent="0.15"/>
    <row r="364" ht="15.75" customHeight="1" x14ac:dyDescent="0.15"/>
    <row r="365" ht="15.75" customHeight="1" x14ac:dyDescent="0.15"/>
    <row r="366" ht="15.75" customHeight="1" x14ac:dyDescent="0.15"/>
    <row r="367" ht="15.75" customHeight="1" x14ac:dyDescent="0.15"/>
    <row r="368" ht="15.75" customHeight="1" x14ac:dyDescent="0.15"/>
    <row r="369" ht="15.75" customHeight="1" x14ac:dyDescent="0.15"/>
    <row r="370" ht="15.75" customHeight="1" x14ac:dyDescent="0.15"/>
    <row r="371" ht="15.75" customHeight="1" x14ac:dyDescent="0.15"/>
    <row r="372" ht="15.75" customHeight="1" x14ac:dyDescent="0.15"/>
    <row r="373" ht="15.75" customHeight="1" x14ac:dyDescent="0.15"/>
    <row r="374" ht="15.75" customHeight="1" x14ac:dyDescent="0.15"/>
    <row r="375" ht="15.75" customHeight="1" x14ac:dyDescent="0.15"/>
    <row r="376" ht="15.75" customHeight="1" x14ac:dyDescent="0.15"/>
    <row r="377" ht="15.75" customHeight="1" x14ac:dyDescent="0.15"/>
    <row r="378" ht="15.75" customHeight="1" x14ac:dyDescent="0.15"/>
    <row r="379" ht="15.75" customHeight="1" x14ac:dyDescent="0.15"/>
    <row r="380" ht="15.75" customHeight="1" x14ac:dyDescent="0.15"/>
    <row r="381" ht="15.75" customHeight="1" x14ac:dyDescent="0.15"/>
    <row r="382" ht="15.75" customHeight="1" x14ac:dyDescent="0.15"/>
    <row r="383" ht="15.75" customHeight="1" x14ac:dyDescent="0.15"/>
    <row r="384" ht="15.75" customHeight="1" x14ac:dyDescent="0.15"/>
    <row r="385" ht="15.75" customHeight="1" x14ac:dyDescent="0.15"/>
    <row r="386" ht="15.75" customHeight="1" x14ac:dyDescent="0.15"/>
    <row r="387" ht="15.75" customHeight="1" x14ac:dyDescent="0.15"/>
    <row r="388" ht="15.75" customHeight="1" x14ac:dyDescent="0.15"/>
    <row r="389" ht="15.75" customHeight="1" x14ac:dyDescent="0.15"/>
    <row r="390" ht="15.75" customHeight="1" x14ac:dyDescent="0.15"/>
    <row r="391" ht="15.75" customHeight="1" x14ac:dyDescent="0.15"/>
    <row r="392" ht="15.75" customHeight="1" x14ac:dyDescent="0.15"/>
    <row r="393" ht="15.75" customHeight="1" x14ac:dyDescent="0.15"/>
    <row r="394" ht="15.75" customHeight="1" x14ac:dyDescent="0.15"/>
    <row r="395" ht="15.75" customHeight="1" x14ac:dyDescent="0.15"/>
    <row r="396" ht="15.75" customHeight="1" x14ac:dyDescent="0.15"/>
    <row r="397" ht="15.75" customHeight="1" x14ac:dyDescent="0.15"/>
    <row r="398" ht="15.75" customHeight="1" x14ac:dyDescent="0.15"/>
    <row r="399" ht="15.75" customHeight="1" x14ac:dyDescent="0.15"/>
    <row r="400" ht="15.75" customHeight="1" x14ac:dyDescent="0.15"/>
    <row r="401" ht="15.75" customHeight="1" x14ac:dyDescent="0.15"/>
    <row r="402" ht="15.75" customHeight="1" x14ac:dyDescent="0.15"/>
    <row r="403" ht="15.75" customHeight="1" x14ac:dyDescent="0.15"/>
    <row r="404" ht="15.75" customHeight="1" x14ac:dyDescent="0.15"/>
    <row r="405" ht="15.75" customHeight="1" x14ac:dyDescent="0.15"/>
    <row r="406" ht="15.75" customHeight="1" x14ac:dyDescent="0.15"/>
    <row r="407" ht="15.75" customHeight="1" x14ac:dyDescent="0.15"/>
    <row r="408" ht="15.75" customHeight="1" x14ac:dyDescent="0.15"/>
    <row r="409" ht="15.75" customHeight="1" x14ac:dyDescent="0.15"/>
    <row r="410" ht="15.75" customHeight="1" x14ac:dyDescent="0.15"/>
    <row r="411" ht="15.75" customHeight="1" x14ac:dyDescent="0.15"/>
    <row r="412" ht="15.75" customHeight="1" x14ac:dyDescent="0.15"/>
    <row r="413" ht="15.75" customHeight="1" x14ac:dyDescent="0.15"/>
    <row r="414" ht="15.75" customHeight="1" x14ac:dyDescent="0.15"/>
    <row r="415" ht="15.75" customHeight="1" x14ac:dyDescent="0.15"/>
    <row r="416" ht="15.75" customHeight="1" x14ac:dyDescent="0.15"/>
    <row r="417" ht="15.75" customHeight="1" x14ac:dyDescent="0.15"/>
    <row r="418" ht="15.75" customHeight="1" x14ac:dyDescent="0.15"/>
    <row r="419" ht="15.75" customHeight="1" x14ac:dyDescent="0.15"/>
    <row r="420" ht="15.75" customHeight="1" x14ac:dyDescent="0.15"/>
    <row r="421" ht="15.75" customHeight="1" x14ac:dyDescent="0.15"/>
    <row r="422" ht="15.75" customHeight="1" x14ac:dyDescent="0.15"/>
    <row r="423" ht="15.75" customHeight="1" x14ac:dyDescent="0.15"/>
    <row r="424" ht="15.75" customHeight="1" x14ac:dyDescent="0.15"/>
    <row r="425" ht="15.75" customHeight="1" x14ac:dyDescent="0.15"/>
    <row r="426" ht="15.75" customHeight="1" x14ac:dyDescent="0.15"/>
    <row r="427" ht="15.75" customHeight="1" x14ac:dyDescent="0.15"/>
    <row r="428" ht="15.75" customHeight="1" x14ac:dyDescent="0.15"/>
    <row r="429" ht="15.75" customHeight="1" x14ac:dyDescent="0.15"/>
    <row r="430" ht="15.75" customHeight="1" x14ac:dyDescent="0.15"/>
    <row r="431" ht="15.75" customHeight="1" x14ac:dyDescent="0.15"/>
    <row r="432" ht="15.75" customHeight="1" x14ac:dyDescent="0.15"/>
    <row r="433" ht="15.75" customHeight="1" x14ac:dyDescent="0.15"/>
    <row r="434" ht="15.75" customHeight="1" x14ac:dyDescent="0.15"/>
    <row r="435" ht="15.75" customHeight="1" x14ac:dyDescent="0.15"/>
    <row r="436" ht="15.75" customHeight="1" x14ac:dyDescent="0.15"/>
    <row r="437" ht="15.75" customHeight="1" x14ac:dyDescent="0.15"/>
    <row r="438" ht="15.75" customHeight="1" x14ac:dyDescent="0.15"/>
    <row r="439" ht="15.75" customHeight="1" x14ac:dyDescent="0.15"/>
    <row r="440" ht="15.75" customHeight="1" x14ac:dyDescent="0.15"/>
    <row r="441" ht="15.75" customHeight="1" x14ac:dyDescent="0.15"/>
    <row r="442" ht="15.75" customHeight="1" x14ac:dyDescent="0.15"/>
    <row r="443" ht="15.75" customHeight="1" x14ac:dyDescent="0.15"/>
    <row r="444" ht="15.75" customHeight="1" x14ac:dyDescent="0.15"/>
    <row r="445" ht="15.75" customHeight="1" x14ac:dyDescent="0.15"/>
    <row r="446" ht="15.75" customHeight="1" x14ac:dyDescent="0.15"/>
    <row r="447" ht="15.75" customHeight="1" x14ac:dyDescent="0.15"/>
    <row r="448" ht="15.75" customHeight="1" x14ac:dyDescent="0.15"/>
    <row r="449" ht="15.75" customHeight="1" x14ac:dyDescent="0.15"/>
    <row r="450" ht="15.75" customHeight="1" x14ac:dyDescent="0.15"/>
    <row r="451" ht="15.75" customHeight="1" x14ac:dyDescent="0.15"/>
    <row r="452" ht="15.75" customHeight="1" x14ac:dyDescent="0.15"/>
    <row r="453" ht="15.75" customHeight="1" x14ac:dyDescent="0.15"/>
    <row r="454" ht="15.75" customHeight="1" x14ac:dyDescent="0.15"/>
    <row r="455" ht="15.75" customHeight="1" x14ac:dyDescent="0.15"/>
    <row r="456" ht="15.75" customHeight="1" x14ac:dyDescent="0.15"/>
    <row r="457" ht="15.75" customHeight="1" x14ac:dyDescent="0.15"/>
    <row r="458" ht="15.75" customHeight="1" x14ac:dyDescent="0.15"/>
    <row r="459" ht="15.75" customHeight="1" x14ac:dyDescent="0.15"/>
    <row r="460" ht="15.75" customHeight="1" x14ac:dyDescent="0.15"/>
    <row r="461" ht="15.75" customHeight="1" x14ac:dyDescent="0.15"/>
    <row r="462" ht="15.75" customHeight="1" x14ac:dyDescent="0.15"/>
    <row r="463" ht="15.75" customHeight="1" x14ac:dyDescent="0.15"/>
    <row r="464" ht="15.75" customHeight="1" x14ac:dyDescent="0.15"/>
    <row r="465" ht="15.75" customHeight="1" x14ac:dyDescent="0.15"/>
    <row r="466" ht="15.75" customHeight="1" x14ac:dyDescent="0.15"/>
    <row r="467" ht="15.75" customHeight="1" x14ac:dyDescent="0.15"/>
    <row r="468" ht="15.75" customHeight="1" x14ac:dyDescent="0.15"/>
    <row r="469" ht="15.75" customHeight="1" x14ac:dyDescent="0.15"/>
    <row r="470" ht="15.75" customHeight="1" x14ac:dyDescent="0.15"/>
    <row r="471" ht="15.75" customHeight="1" x14ac:dyDescent="0.15"/>
    <row r="472" ht="15.75" customHeight="1" x14ac:dyDescent="0.15"/>
    <row r="473" ht="15.75" customHeight="1" x14ac:dyDescent="0.15"/>
    <row r="474" ht="15.75" customHeight="1" x14ac:dyDescent="0.15"/>
    <row r="475" ht="15.75" customHeight="1" x14ac:dyDescent="0.15"/>
    <row r="476" ht="15.75" customHeight="1" x14ac:dyDescent="0.15"/>
    <row r="477" ht="15.75" customHeight="1" x14ac:dyDescent="0.15"/>
    <row r="478" ht="15.75" customHeight="1" x14ac:dyDescent="0.15"/>
    <row r="479" ht="15.75" customHeight="1" x14ac:dyDescent="0.15"/>
    <row r="480" ht="15.75" customHeight="1" x14ac:dyDescent="0.15"/>
    <row r="481" ht="15.75" customHeight="1" x14ac:dyDescent="0.15"/>
    <row r="482" ht="15.75" customHeight="1" x14ac:dyDescent="0.15"/>
    <row r="483" ht="15.75" customHeight="1" x14ac:dyDescent="0.15"/>
    <row r="484" ht="15.75" customHeight="1" x14ac:dyDescent="0.15"/>
    <row r="485" ht="15.75" customHeight="1" x14ac:dyDescent="0.15"/>
    <row r="486" ht="15.75" customHeight="1" x14ac:dyDescent="0.15"/>
    <row r="487" ht="15.75" customHeight="1" x14ac:dyDescent="0.15"/>
    <row r="488" ht="15.75" customHeight="1" x14ac:dyDescent="0.15"/>
    <row r="489" ht="15.75" customHeight="1" x14ac:dyDescent="0.15"/>
    <row r="490" ht="15.75" customHeight="1" x14ac:dyDescent="0.15"/>
    <row r="491" ht="15.75" customHeight="1" x14ac:dyDescent="0.15"/>
    <row r="492" ht="15.75" customHeight="1" x14ac:dyDescent="0.15"/>
    <row r="493" ht="15.75" customHeight="1" x14ac:dyDescent="0.15"/>
    <row r="494" ht="15.75" customHeight="1" x14ac:dyDescent="0.15"/>
    <row r="495" ht="15.75" customHeight="1" x14ac:dyDescent="0.15"/>
    <row r="496" ht="15.75" customHeight="1" x14ac:dyDescent="0.15"/>
    <row r="497" ht="15.75" customHeight="1" x14ac:dyDescent="0.15"/>
    <row r="498" ht="15.75" customHeight="1" x14ac:dyDescent="0.15"/>
    <row r="499" ht="15.75" customHeight="1" x14ac:dyDescent="0.15"/>
    <row r="500" ht="15.75" customHeight="1" x14ac:dyDescent="0.15"/>
    <row r="501" ht="15.75" customHeight="1" x14ac:dyDescent="0.15"/>
    <row r="502" ht="15.75" customHeight="1" x14ac:dyDescent="0.15"/>
    <row r="503" ht="15.75" customHeight="1" x14ac:dyDescent="0.15"/>
    <row r="504" ht="15.75" customHeight="1" x14ac:dyDescent="0.15"/>
    <row r="505" ht="15.75" customHeight="1" x14ac:dyDescent="0.15"/>
    <row r="506" ht="15.75" customHeight="1" x14ac:dyDescent="0.15"/>
    <row r="507" ht="15.75" customHeight="1" x14ac:dyDescent="0.15"/>
    <row r="508" ht="15.75" customHeight="1" x14ac:dyDescent="0.15"/>
    <row r="509" ht="15.75" customHeight="1" x14ac:dyDescent="0.15"/>
    <row r="510" ht="15.75" customHeight="1" x14ac:dyDescent="0.15"/>
    <row r="511" ht="15.75" customHeight="1" x14ac:dyDescent="0.15"/>
    <row r="512" ht="15.75" customHeight="1" x14ac:dyDescent="0.15"/>
    <row r="513" ht="15.75" customHeight="1" x14ac:dyDescent="0.15"/>
    <row r="514" ht="15.75" customHeight="1" x14ac:dyDescent="0.15"/>
    <row r="515" ht="15.75" customHeight="1" x14ac:dyDescent="0.15"/>
    <row r="516" ht="15.75" customHeight="1" x14ac:dyDescent="0.15"/>
    <row r="517" ht="15.75" customHeight="1" x14ac:dyDescent="0.15"/>
    <row r="518" ht="15.75" customHeight="1" x14ac:dyDescent="0.15"/>
    <row r="519" ht="15.75" customHeight="1" x14ac:dyDescent="0.15"/>
    <row r="520" ht="15.75" customHeight="1" x14ac:dyDescent="0.15"/>
    <row r="521" ht="15.75" customHeight="1" x14ac:dyDescent="0.15"/>
    <row r="522" ht="15.75" customHeight="1" x14ac:dyDescent="0.15"/>
    <row r="523" ht="15.75" customHeight="1" x14ac:dyDescent="0.15"/>
    <row r="524" ht="15.75" customHeight="1" x14ac:dyDescent="0.15"/>
    <row r="525" ht="15.75" customHeight="1" x14ac:dyDescent="0.15"/>
    <row r="526" ht="15.75" customHeight="1" x14ac:dyDescent="0.15"/>
    <row r="527" ht="15.75" customHeight="1" x14ac:dyDescent="0.15"/>
    <row r="528" ht="15.75" customHeight="1" x14ac:dyDescent="0.15"/>
    <row r="529" ht="15.75" customHeight="1" x14ac:dyDescent="0.15"/>
    <row r="530" ht="15.75" customHeight="1" x14ac:dyDescent="0.15"/>
    <row r="531" ht="15.75" customHeight="1" x14ac:dyDescent="0.15"/>
    <row r="532" ht="15.75" customHeight="1" x14ac:dyDescent="0.15"/>
    <row r="533" ht="15.75" customHeight="1" x14ac:dyDescent="0.15"/>
    <row r="534" ht="15.75" customHeight="1" x14ac:dyDescent="0.15"/>
    <row r="535" ht="15.75" customHeight="1" x14ac:dyDescent="0.15"/>
    <row r="536" ht="15.75" customHeight="1" x14ac:dyDescent="0.15"/>
    <row r="537" ht="15.75" customHeight="1" x14ac:dyDescent="0.15"/>
    <row r="538" ht="15.75" customHeight="1" x14ac:dyDescent="0.15"/>
    <row r="539" ht="15.75" customHeight="1" x14ac:dyDescent="0.15"/>
    <row r="540" ht="15.75" customHeight="1" x14ac:dyDescent="0.15"/>
    <row r="541" ht="15.75" customHeight="1" x14ac:dyDescent="0.15"/>
    <row r="542" ht="15.75" customHeight="1" x14ac:dyDescent="0.15"/>
    <row r="543" ht="15.75" customHeight="1" x14ac:dyDescent="0.15"/>
    <row r="544" ht="15.75" customHeight="1" x14ac:dyDescent="0.15"/>
    <row r="545" ht="15.75" customHeight="1" x14ac:dyDescent="0.15"/>
    <row r="546" ht="15.75" customHeight="1" x14ac:dyDescent="0.15"/>
    <row r="547" ht="15.75" customHeight="1" x14ac:dyDescent="0.15"/>
    <row r="548" ht="15.75" customHeight="1" x14ac:dyDescent="0.15"/>
    <row r="549" ht="15.75" customHeight="1" x14ac:dyDescent="0.15"/>
    <row r="550" ht="15.75" customHeight="1" x14ac:dyDescent="0.15"/>
    <row r="551" ht="15.75" customHeight="1" x14ac:dyDescent="0.15"/>
    <row r="552" ht="15.75" customHeight="1" x14ac:dyDescent="0.15"/>
    <row r="553" ht="15.75" customHeight="1" x14ac:dyDescent="0.15"/>
    <row r="554" ht="15.75" customHeight="1" x14ac:dyDescent="0.15"/>
    <row r="555" ht="15.75" customHeight="1" x14ac:dyDescent="0.15"/>
    <row r="556" ht="15.75" customHeight="1" x14ac:dyDescent="0.15"/>
    <row r="557" ht="15.75" customHeight="1" x14ac:dyDescent="0.15"/>
    <row r="558" ht="15.75" customHeight="1" x14ac:dyDescent="0.15"/>
    <row r="559" ht="15.75" customHeight="1" x14ac:dyDescent="0.15"/>
    <row r="560" ht="15.75" customHeight="1" x14ac:dyDescent="0.15"/>
    <row r="561" ht="15.75" customHeight="1" x14ac:dyDescent="0.15"/>
    <row r="562" ht="15.75" customHeight="1" x14ac:dyDescent="0.15"/>
    <row r="563" ht="15.75" customHeight="1" x14ac:dyDescent="0.15"/>
    <row r="564" ht="15.75" customHeight="1" x14ac:dyDescent="0.15"/>
    <row r="565" ht="15.75" customHeight="1" x14ac:dyDescent="0.15"/>
    <row r="566" ht="15.75" customHeight="1" x14ac:dyDescent="0.15"/>
    <row r="567" ht="15.75" customHeight="1" x14ac:dyDescent="0.15"/>
    <row r="568" ht="15.75" customHeight="1" x14ac:dyDescent="0.15"/>
    <row r="569" ht="15.75" customHeight="1" x14ac:dyDescent="0.15"/>
    <row r="570" ht="15.75" customHeight="1" x14ac:dyDescent="0.15"/>
    <row r="571" ht="15.75" customHeight="1" x14ac:dyDescent="0.15"/>
    <row r="572" ht="15.75" customHeight="1" x14ac:dyDescent="0.15"/>
    <row r="573" ht="15.75" customHeight="1" x14ac:dyDescent="0.15"/>
    <row r="574" ht="15.75" customHeight="1" x14ac:dyDescent="0.15"/>
    <row r="575" ht="15.75" customHeight="1" x14ac:dyDescent="0.15"/>
    <row r="576" ht="15.75" customHeight="1" x14ac:dyDescent="0.15"/>
    <row r="577" ht="15.75" customHeight="1" x14ac:dyDescent="0.15"/>
    <row r="578" ht="15.75" customHeight="1" x14ac:dyDescent="0.15"/>
    <row r="579" ht="15.75" customHeight="1" x14ac:dyDescent="0.15"/>
    <row r="580" ht="15.75" customHeight="1" x14ac:dyDescent="0.15"/>
    <row r="581" ht="15.75" customHeight="1" x14ac:dyDescent="0.15"/>
    <row r="582" ht="15.75" customHeight="1" x14ac:dyDescent="0.15"/>
    <row r="583" ht="15.75" customHeight="1" x14ac:dyDescent="0.15"/>
    <row r="584" ht="15.75" customHeight="1" x14ac:dyDescent="0.15"/>
    <row r="585" ht="15.75" customHeight="1" x14ac:dyDescent="0.15"/>
    <row r="586" ht="15.75" customHeight="1" x14ac:dyDescent="0.15"/>
    <row r="587" ht="15.75" customHeight="1" x14ac:dyDescent="0.15"/>
    <row r="588" ht="15.75" customHeight="1" x14ac:dyDescent="0.15"/>
    <row r="589" ht="15.75" customHeight="1" x14ac:dyDescent="0.15"/>
    <row r="590" ht="15.75" customHeight="1" x14ac:dyDescent="0.15"/>
    <row r="591" ht="15.75" customHeight="1" x14ac:dyDescent="0.15"/>
    <row r="592" ht="15.75" customHeight="1" x14ac:dyDescent="0.15"/>
    <row r="593" ht="15.75" customHeight="1" x14ac:dyDescent="0.15"/>
    <row r="594" ht="15.75" customHeight="1" x14ac:dyDescent="0.15"/>
    <row r="595" ht="15.75" customHeight="1" x14ac:dyDescent="0.15"/>
    <row r="596" ht="15.75" customHeight="1" x14ac:dyDescent="0.15"/>
    <row r="597" ht="15.75" customHeight="1" x14ac:dyDescent="0.15"/>
    <row r="598" ht="15.75" customHeight="1" x14ac:dyDescent="0.15"/>
    <row r="599" ht="15.75" customHeight="1" x14ac:dyDescent="0.15"/>
    <row r="600" ht="15.75" customHeight="1" x14ac:dyDescent="0.15"/>
    <row r="601" ht="15.75" customHeight="1" x14ac:dyDescent="0.15"/>
    <row r="602" ht="15.75" customHeight="1" x14ac:dyDescent="0.15"/>
    <row r="603" ht="15.75" customHeight="1" x14ac:dyDescent="0.15"/>
    <row r="604" ht="15.75" customHeight="1" x14ac:dyDescent="0.15"/>
    <row r="605" ht="15.75" customHeight="1" x14ac:dyDescent="0.15"/>
    <row r="606" ht="15.75" customHeight="1" x14ac:dyDescent="0.15"/>
    <row r="607" ht="15.75" customHeight="1" x14ac:dyDescent="0.15"/>
    <row r="608" ht="15.75" customHeight="1" x14ac:dyDescent="0.15"/>
    <row r="609" ht="15.75" customHeight="1" x14ac:dyDescent="0.15"/>
    <row r="610" ht="15.75" customHeight="1" x14ac:dyDescent="0.15"/>
    <row r="611" ht="15.75" customHeight="1" x14ac:dyDescent="0.15"/>
    <row r="612" ht="15.75" customHeight="1" x14ac:dyDescent="0.15"/>
    <row r="613" ht="15.75" customHeight="1" x14ac:dyDescent="0.15"/>
    <row r="614" ht="15.75" customHeight="1" x14ac:dyDescent="0.15"/>
    <row r="615" ht="15.75" customHeight="1" x14ac:dyDescent="0.15"/>
    <row r="616" ht="15.75" customHeight="1" x14ac:dyDescent="0.15"/>
    <row r="617" ht="15.75" customHeight="1" x14ac:dyDescent="0.15"/>
    <row r="618" ht="15.75" customHeight="1" x14ac:dyDescent="0.15"/>
    <row r="619" ht="15.75" customHeight="1" x14ac:dyDescent="0.15"/>
    <row r="620" ht="15.75" customHeight="1" x14ac:dyDescent="0.15"/>
    <row r="621" ht="15.75" customHeight="1" x14ac:dyDescent="0.15"/>
    <row r="622" ht="15.75" customHeight="1" x14ac:dyDescent="0.15"/>
    <row r="623" ht="15.75" customHeight="1" x14ac:dyDescent="0.15"/>
    <row r="624" ht="15.75" customHeight="1" x14ac:dyDescent="0.15"/>
    <row r="625" ht="15.75" customHeight="1" x14ac:dyDescent="0.15"/>
    <row r="626" ht="15.75" customHeight="1" x14ac:dyDescent="0.15"/>
    <row r="627" ht="15.75" customHeight="1" x14ac:dyDescent="0.15"/>
    <row r="628" ht="15.75" customHeight="1" x14ac:dyDescent="0.15"/>
    <row r="629" ht="15.75" customHeight="1" x14ac:dyDescent="0.15"/>
    <row r="630" ht="15.75" customHeight="1" x14ac:dyDescent="0.15"/>
    <row r="631" ht="15.75" customHeight="1" x14ac:dyDescent="0.15"/>
    <row r="632" ht="15.75" customHeight="1" x14ac:dyDescent="0.15"/>
    <row r="633" ht="15.75" customHeight="1" x14ac:dyDescent="0.15"/>
    <row r="634" ht="15.75" customHeight="1" x14ac:dyDescent="0.15"/>
    <row r="635" ht="15.75" customHeight="1" x14ac:dyDescent="0.15"/>
    <row r="636" ht="15.75" customHeight="1" x14ac:dyDescent="0.15"/>
    <row r="637" ht="15.75" customHeight="1" x14ac:dyDescent="0.15"/>
    <row r="638" ht="15.75" customHeight="1" x14ac:dyDescent="0.15"/>
    <row r="639" ht="15.75" customHeight="1" x14ac:dyDescent="0.15"/>
    <row r="640" ht="15.75" customHeight="1" x14ac:dyDescent="0.15"/>
    <row r="641" ht="15.75" customHeight="1" x14ac:dyDescent="0.15"/>
    <row r="642" ht="15.75" customHeight="1" x14ac:dyDescent="0.15"/>
    <row r="643" ht="15.75" customHeight="1" x14ac:dyDescent="0.15"/>
    <row r="644" ht="15.75" customHeight="1" x14ac:dyDescent="0.15"/>
    <row r="645" ht="15.75" customHeight="1" x14ac:dyDescent="0.15"/>
    <row r="646" ht="15.75" customHeight="1" x14ac:dyDescent="0.15"/>
    <row r="647" ht="15.75" customHeight="1" x14ac:dyDescent="0.15"/>
    <row r="648" ht="15.75" customHeight="1" x14ac:dyDescent="0.15"/>
    <row r="649" ht="15.75" customHeight="1" x14ac:dyDescent="0.15"/>
    <row r="650" ht="15.75" customHeight="1" x14ac:dyDescent="0.15"/>
    <row r="651" ht="15.75" customHeight="1" x14ac:dyDescent="0.15"/>
    <row r="652" ht="15.75" customHeight="1" x14ac:dyDescent="0.15"/>
    <row r="653" ht="15.75" customHeight="1" x14ac:dyDescent="0.15"/>
    <row r="654" ht="15.75" customHeight="1" x14ac:dyDescent="0.15"/>
    <row r="655" ht="15.75" customHeight="1" x14ac:dyDescent="0.15"/>
    <row r="656" ht="15.75" customHeight="1" x14ac:dyDescent="0.15"/>
    <row r="657" ht="15.75" customHeight="1" x14ac:dyDescent="0.15"/>
    <row r="658" ht="15.75" customHeight="1" x14ac:dyDescent="0.15"/>
    <row r="659" ht="15.75" customHeight="1" x14ac:dyDescent="0.15"/>
    <row r="660" ht="15.75" customHeight="1" x14ac:dyDescent="0.15"/>
    <row r="661" ht="15.75" customHeight="1" x14ac:dyDescent="0.15"/>
    <row r="662" ht="15.75" customHeight="1" x14ac:dyDescent="0.15"/>
    <row r="663" ht="15.75" customHeight="1" x14ac:dyDescent="0.15"/>
    <row r="664" ht="15.75" customHeight="1" x14ac:dyDescent="0.15"/>
    <row r="665" ht="15.75" customHeight="1" x14ac:dyDescent="0.15"/>
    <row r="666" ht="15.75" customHeight="1" x14ac:dyDescent="0.15"/>
    <row r="667" ht="15.75" customHeight="1" x14ac:dyDescent="0.15"/>
    <row r="668" ht="15.75" customHeight="1" x14ac:dyDescent="0.15"/>
    <row r="669" ht="15.75" customHeight="1" x14ac:dyDescent="0.15"/>
    <row r="670" ht="15.75" customHeight="1" x14ac:dyDescent="0.15"/>
    <row r="671" ht="15.75" customHeight="1" x14ac:dyDescent="0.15"/>
    <row r="672" ht="15.75" customHeight="1" x14ac:dyDescent="0.15"/>
    <row r="673" ht="15.75" customHeight="1" x14ac:dyDescent="0.15"/>
    <row r="674" ht="15.75" customHeight="1" x14ac:dyDescent="0.15"/>
    <row r="675" ht="15.75" customHeight="1" x14ac:dyDescent="0.15"/>
    <row r="676" ht="15.75" customHeight="1" x14ac:dyDescent="0.15"/>
    <row r="677" ht="15.75" customHeight="1" x14ac:dyDescent="0.15"/>
    <row r="678" ht="15.75" customHeight="1" x14ac:dyDescent="0.15"/>
    <row r="679" ht="15.75" customHeight="1" x14ac:dyDescent="0.15"/>
    <row r="680" ht="15.75" customHeight="1" x14ac:dyDescent="0.15"/>
    <row r="681" ht="15.75" customHeight="1" x14ac:dyDescent="0.15"/>
    <row r="682" ht="15.75" customHeight="1" x14ac:dyDescent="0.15"/>
    <row r="683" ht="15.75" customHeight="1" x14ac:dyDescent="0.15"/>
    <row r="684" ht="15.75" customHeight="1" x14ac:dyDescent="0.15"/>
    <row r="685" ht="15.75" customHeight="1" x14ac:dyDescent="0.15"/>
    <row r="686" ht="15.75" customHeight="1" x14ac:dyDescent="0.15"/>
    <row r="687" ht="15.75" customHeight="1" x14ac:dyDescent="0.15"/>
    <row r="688" ht="15.75" customHeight="1" x14ac:dyDescent="0.15"/>
    <row r="689" ht="15.75" customHeight="1" x14ac:dyDescent="0.15"/>
    <row r="690" ht="15.75" customHeight="1" x14ac:dyDescent="0.15"/>
    <row r="691" ht="15.75" customHeight="1" x14ac:dyDescent="0.15"/>
    <row r="692" ht="15.75" customHeight="1" x14ac:dyDescent="0.15"/>
    <row r="693" ht="15.75" customHeight="1" x14ac:dyDescent="0.15"/>
    <row r="694" ht="15.75" customHeight="1" x14ac:dyDescent="0.15"/>
    <row r="695" ht="15.75" customHeight="1" x14ac:dyDescent="0.15"/>
    <row r="696" ht="15.75" customHeight="1" x14ac:dyDescent="0.15"/>
    <row r="697" ht="15.75" customHeight="1" x14ac:dyDescent="0.15"/>
    <row r="698" ht="15.75" customHeight="1" x14ac:dyDescent="0.15"/>
    <row r="699" ht="15.75" customHeight="1" x14ac:dyDescent="0.15"/>
    <row r="700" ht="15.75" customHeight="1" x14ac:dyDescent="0.15"/>
    <row r="701" ht="15.75" customHeight="1" x14ac:dyDescent="0.15"/>
    <row r="702" ht="15.75" customHeight="1" x14ac:dyDescent="0.15"/>
    <row r="703" ht="15.75" customHeight="1" x14ac:dyDescent="0.15"/>
    <row r="704" ht="15.75" customHeight="1" x14ac:dyDescent="0.15"/>
    <row r="705" ht="15.75" customHeight="1" x14ac:dyDescent="0.15"/>
    <row r="706" ht="15.75" customHeight="1" x14ac:dyDescent="0.15"/>
    <row r="707" ht="15.75" customHeight="1" x14ac:dyDescent="0.15"/>
    <row r="708" ht="15.75" customHeight="1" x14ac:dyDescent="0.15"/>
    <row r="709" ht="15.75" customHeight="1" x14ac:dyDescent="0.15"/>
    <row r="710" ht="15.75" customHeight="1" x14ac:dyDescent="0.15"/>
    <row r="711" ht="15.75" customHeight="1" x14ac:dyDescent="0.15"/>
    <row r="712" ht="15.75" customHeight="1" x14ac:dyDescent="0.15"/>
    <row r="713" ht="15.75" customHeight="1" x14ac:dyDescent="0.15"/>
    <row r="714" ht="15.75" customHeight="1" x14ac:dyDescent="0.15"/>
    <row r="715" ht="15.75" customHeight="1" x14ac:dyDescent="0.15"/>
    <row r="716" ht="15.75" customHeight="1" x14ac:dyDescent="0.15"/>
    <row r="717" ht="15.75" customHeight="1" x14ac:dyDescent="0.15"/>
    <row r="718" ht="15.75" customHeight="1" x14ac:dyDescent="0.15"/>
    <row r="719" ht="15.75" customHeight="1" x14ac:dyDescent="0.15"/>
    <row r="720" ht="15.75" customHeight="1" x14ac:dyDescent="0.15"/>
    <row r="721" ht="15.75" customHeight="1" x14ac:dyDescent="0.15"/>
    <row r="722" ht="15.75" customHeight="1" x14ac:dyDescent="0.15"/>
    <row r="723" ht="15.75" customHeight="1" x14ac:dyDescent="0.15"/>
    <row r="724" ht="15.75" customHeight="1" x14ac:dyDescent="0.15"/>
    <row r="725" ht="15.75" customHeight="1" x14ac:dyDescent="0.15"/>
    <row r="726" ht="15.75" customHeight="1" x14ac:dyDescent="0.15"/>
    <row r="727" ht="15.75" customHeight="1" x14ac:dyDescent="0.15"/>
    <row r="728" ht="15.75" customHeight="1" x14ac:dyDescent="0.15"/>
    <row r="729" ht="15.75" customHeight="1" x14ac:dyDescent="0.15"/>
    <row r="730" ht="15.75" customHeight="1" x14ac:dyDescent="0.15"/>
    <row r="731" ht="15.75" customHeight="1" x14ac:dyDescent="0.15"/>
    <row r="732" ht="15.75" customHeight="1" x14ac:dyDescent="0.15"/>
    <row r="733" ht="15.75" customHeight="1" x14ac:dyDescent="0.15"/>
    <row r="734" ht="15.75" customHeight="1" x14ac:dyDescent="0.15"/>
    <row r="735" ht="15.75" customHeight="1" x14ac:dyDescent="0.15"/>
    <row r="736" ht="15.75" customHeight="1" x14ac:dyDescent="0.15"/>
    <row r="737" ht="15.75" customHeight="1" x14ac:dyDescent="0.15"/>
    <row r="738" ht="15.75" customHeight="1" x14ac:dyDescent="0.15"/>
    <row r="739" ht="15.75" customHeight="1" x14ac:dyDescent="0.15"/>
    <row r="740" ht="15.75" customHeight="1" x14ac:dyDescent="0.15"/>
    <row r="741" ht="15.75" customHeight="1" x14ac:dyDescent="0.15"/>
    <row r="742" ht="15.75" customHeight="1" x14ac:dyDescent="0.15"/>
    <row r="743" ht="15.75" customHeight="1" x14ac:dyDescent="0.15"/>
    <row r="744" ht="15.75" customHeight="1" x14ac:dyDescent="0.15"/>
    <row r="745" ht="15.75" customHeight="1" x14ac:dyDescent="0.15"/>
    <row r="746" ht="15.75" customHeight="1" x14ac:dyDescent="0.15"/>
    <row r="747" ht="15.75" customHeight="1" x14ac:dyDescent="0.15"/>
    <row r="748" ht="15.75" customHeight="1" x14ac:dyDescent="0.15"/>
    <row r="749" ht="15.75" customHeight="1" x14ac:dyDescent="0.15"/>
    <row r="750" ht="15.75" customHeight="1" x14ac:dyDescent="0.15"/>
    <row r="751" ht="15.75" customHeight="1" x14ac:dyDescent="0.15"/>
    <row r="752" ht="15.75" customHeight="1" x14ac:dyDescent="0.15"/>
    <row r="753" ht="15.75" customHeight="1" x14ac:dyDescent="0.15"/>
    <row r="754" ht="15.75" customHeight="1" x14ac:dyDescent="0.15"/>
    <row r="755" ht="15.75" customHeight="1" x14ac:dyDescent="0.15"/>
    <row r="756" ht="15.75" customHeight="1" x14ac:dyDescent="0.15"/>
    <row r="757" ht="15.75" customHeight="1" x14ac:dyDescent="0.15"/>
    <row r="758" ht="15.75" customHeight="1" x14ac:dyDescent="0.15"/>
    <row r="759" ht="15.75" customHeight="1" x14ac:dyDescent="0.15"/>
    <row r="760" ht="15.75" customHeight="1" x14ac:dyDescent="0.15"/>
    <row r="761" ht="15.75" customHeight="1" x14ac:dyDescent="0.15"/>
    <row r="762" ht="15.75" customHeight="1" x14ac:dyDescent="0.15"/>
    <row r="763" ht="15.75" customHeight="1" x14ac:dyDescent="0.15"/>
    <row r="764" ht="15.75" customHeight="1" x14ac:dyDescent="0.15"/>
    <row r="765" ht="15.75" customHeight="1" x14ac:dyDescent="0.15"/>
    <row r="766" ht="15.75" customHeight="1" x14ac:dyDescent="0.15"/>
    <row r="767" ht="15.75" customHeight="1" x14ac:dyDescent="0.15"/>
    <row r="768" ht="15.75" customHeight="1" x14ac:dyDescent="0.15"/>
    <row r="769" ht="15.75" customHeight="1" x14ac:dyDescent="0.15"/>
    <row r="770" ht="15.75" customHeight="1" x14ac:dyDescent="0.15"/>
    <row r="771" ht="15.75" customHeight="1" x14ac:dyDescent="0.15"/>
    <row r="772" ht="15.75" customHeight="1" x14ac:dyDescent="0.15"/>
    <row r="773" ht="15.75" customHeight="1" x14ac:dyDescent="0.15"/>
    <row r="774" ht="15.75" customHeight="1" x14ac:dyDescent="0.15"/>
    <row r="775" ht="15.75" customHeight="1" x14ac:dyDescent="0.15"/>
    <row r="776" ht="15.75" customHeight="1" x14ac:dyDescent="0.15"/>
    <row r="777" ht="15.75" customHeight="1" x14ac:dyDescent="0.15"/>
    <row r="778" ht="15.75" customHeight="1" x14ac:dyDescent="0.15"/>
    <row r="779" ht="15.75" customHeight="1" x14ac:dyDescent="0.15"/>
    <row r="780" ht="15.75" customHeight="1" x14ac:dyDescent="0.15"/>
    <row r="781" ht="15.75" customHeight="1" x14ac:dyDescent="0.15"/>
    <row r="782" ht="15.75" customHeight="1" x14ac:dyDescent="0.15"/>
    <row r="783" ht="15.75" customHeight="1" x14ac:dyDescent="0.15"/>
    <row r="784" ht="15.75" customHeight="1" x14ac:dyDescent="0.15"/>
    <row r="785" ht="15.75" customHeight="1" x14ac:dyDescent="0.15"/>
    <row r="786" ht="15.75" customHeight="1" x14ac:dyDescent="0.15"/>
    <row r="787" ht="15.75" customHeight="1" x14ac:dyDescent="0.15"/>
    <row r="788" ht="15.75" customHeight="1" x14ac:dyDescent="0.15"/>
    <row r="789" ht="15.75" customHeight="1" x14ac:dyDescent="0.15"/>
    <row r="790" ht="15.75" customHeight="1" x14ac:dyDescent="0.15"/>
    <row r="791" ht="15.75" customHeight="1" x14ac:dyDescent="0.15"/>
    <row r="792" ht="15.75" customHeight="1" x14ac:dyDescent="0.15"/>
    <row r="793" ht="15.75" customHeight="1" x14ac:dyDescent="0.15"/>
    <row r="794" ht="15.75" customHeight="1" x14ac:dyDescent="0.15"/>
    <row r="795" ht="15.75" customHeight="1" x14ac:dyDescent="0.15"/>
    <row r="796" ht="15.75" customHeight="1" x14ac:dyDescent="0.15"/>
    <row r="797" ht="15.75" customHeight="1" x14ac:dyDescent="0.15"/>
    <row r="798" ht="15.75" customHeight="1" x14ac:dyDescent="0.15"/>
    <row r="799" ht="15.75" customHeight="1" x14ac:dyDescent="0.15"/>
    <row r="800" ht="15.75" customHeight="1" x14ac:dyDescent="0.15"/>
    <row r="801" ht="15.75" customHeight="1" x14ac:dyDescent="0.15"/>
    <row r="802" ht="15.75" customHeight="1" x14ac:dyDescent="0.15"/>
    <row r="803" ht="15.75" customHeight="1" x14ac:dyDescent="0.15"/>
    <row r="804" ht="15.75" customHeight="1" x14ac:dyDescent="0.15"/>
    <row r="805" ht="15.75" customHeight="1" x14ac:dyDescent="0.15"/>
    <row r="806" ht="15.75" customHeight="1" x14ac:dyDescent="0.15"/>
    <row r="807" ht="15.75" customHeight="1" x14ac:dyDescent="0.15"/>
    <row r="808" ht="15.75" customHeight="1" x14ac:dyDescent="0.15"/>
    <row r="809" ht="15.75" customHeight="1" x14ac:dyDescent="0.15"/>
    <row r="810" ht="15.75" customHeight="1" x14ac:dyDescent="0.15"/>
    <row r="811" ht="15.75" customHeight="1" x14ac:dyDescent="0.15"/>
    <row r="812" ht="15.75" customHeight="1" x14ac:dyDescent="0.15"/>
    <row r="813" ht="15.75" customHeight="1" x14ac:dyDescent="0.15"/>
    <row r="814" ht="15.75" customHeight="1" x14ac:dyDescent="0.15"/>
    <row r="815" ht="15.75" customHeight="1" x14ac:dyDescent="0.15"/>
    <row r="816" ht="15.75" customHeight="1" x14ac:dyDescent="0.15"/>
    <row r="817" ht="15.75" customHeight="1" x14ac:dyDescent="0.15"/>
    <row r="818" ht="15.75" customHeight="1" x14ac:dyDescent="0.15"/>
    <row r="819" ht="15.75" customHeight="1" x14ac:dyDescent="0.15"/>
    <row r="820" ht="15.75" customHeight="1" x14ac:dyDescent="0.15"/>
    <row r="821" ht="15.75" customHeight="1" x14ac:dyDescent="0.15"/>
    <row r="822" ht="15.75" customHeight="1" x14ac:dyDescent="0.15"/>
    <row r="823" ht="15.75" customHeight="1" x14ac:dyDescent="0.15"/>
    <row r="824" ht="15.75" customHeight="1" x14ac:dyDescent="0.15"/>
    <row r="825" ht="15.75" customHeight="1" x14ac:dyDescent="0.15"/>
    <row r="826" ht="15.75" customHeight="1" x14ac:dyDescent="0.15"/>
    <row r="827" ht="15.75" customHeight="1" x14ac:dyDescent="0.15"/>
    <row r="828" ht="15.75" customHeight="1" x14ac:dyDescent="0.15"/>
    <row r="829" ht="15.75" customHeight="1" x14ac:dyDescent="0.15"/>
    <row r="830" ht="15.75" customHeight="1" x14ac:dyDescent="0.15"/>
    <row r="831" ht="15.75" customHeight="1" x14ac:dyDescent="0.15"/>
    <row r="832" ht="15.75" customHeight="1" x14ac:dyDescent="0.15"/>
    <row r="833" ht="15.75" customHeight="1" x14ac:dyDescent="0.15"/>
    <row r="834" ht="15.75" customHeight="1" x14ac:dyDescent="0.15"/>
    <row r="835" ht="15.75" customHeight="1" x14ac:dyDescent="0.15"/>
    <row r="836" ht="15.75" customHeight="1" x14ac:dyDescent="0.15"/>
    <row r="837" ht="15.75" customHeight="1" x14ac:dyDescent="0.15"/>
    <row r="838" ht="15.75" customHeight="1" x14ac:dyDescent="0.15"/>
    <row r="839" ht="15.75" customHeight="1" x14ac:dyDescent="0.15"/>
    <row r="840" ht="15.75" customHeight="1" x14ac:dyDescent="0.15"/>
    <row r="841" ht="15.75" customHeight="1" x14ac:dyDescent="0.15"/>
    <row r="842" ht="15.75" customHeight="1" x14ac:dyDescent="0.15"/>
    <row r="843" ht="15.75" customHeight="1" x14ac:dyDescent="0.15"/>
    <row r="844" ht="15.75" customHeight="1" x14ac:dyDescent="0.15"/>
    <row r="845" ht="15.75" customHeight="1" x14ac:dyDescent="0.15"/>
    <row r="846" ht="15.75" customHeight="1" x14ac:dyDescent="0.15"/>
    <row r="847" ht="15.75" customHeight="1" x14ac:dyDescent="0.15"/>
    <row r="848" ht="15.75" customHeight="1" x14ac:dyDescent="0.15"/>
    <row r="849" ht="15.75" customHeight="1" x14ac:dyDescent="0.15"/>
    <row r="850" ht="15.75" customHeight="1" x14ac:dyDescent="0.15"/>
    <row r="851" ht="15.75" customHeight="1" x14ac:dyDescent="0.15"/>
    <row r="852" ht="15.75" customHeight="1" x14ac:dyDescent="0.15"/>
    <row r="853" ht="15.75" customHeight="1" x14ac:dyDescent="0.15"/>
    <row r="854" ht="15.75" customHeight="1" x14ac:dyDescent="0.15"/>
    <row r="855" ht="15.75" customHeight="1" x14ac:dyDescent="0.15"/>
    <row r="856" ht="15.75" customHeight="1" x14ac:dyDescent="0.15"/>
    <row r="857" ht="15.75" customHeight="1" x14ac:dyDescent="0.15"/>
    <row r="858" ht="15.75" customHeight="1" x14ac:dyDescent="0.15"/>
    <row r="859" ht="15.75" customHeight="1" x14ac:dyDescent="0.15"/>
    <row r="860" ht="15.75" customHeight="1" x14ac:dyDescent="0.15"/>
    <row r="861" ht="15.75" customHeight="1" x14ac:dyDescent="0.15"/>
    <row r="862" ht="15.75" customHeight="1" x14ac:dyDescent="0.15"/>
    <row r="863" ht="15.75" customHeight="1" x14ac:dyDescent="0.15"/>
    <row r="864" ht="15.75" customHeight="1" x14ac:dyDescent="0.15"/>
    <row r="865" ht="15.75" customHeight="1" x14ac:dyDescent="0.15"/>
    <row r="866" ht="15.75" customHeight="1" x14ac:dyDescent="0.15"/>
    <row r="867" ht="15.75" customHeight="1" x14ac:dyDescent="0.15"/>
    <row r="868" ht="15.75" customHeight="1" x14ac:dyDescent="0.15"/>
    <row r="869" ht="15.75" customHeight="1" x14ac:dyDescent="0.15"/>
    <row r="870" ht="15.75" customHeight="1" x14ac:dyDescent="0.15"/>
    <row r="871" ht="15.75" customHeight="1" x14ac:dyDescent="0.15"/>
    <row r="872" ht="15.75" customHeight="1" x14ac:dyDescent="0.15"/>
    <row r="873" ht="15.75" customHeight="1" x14ac:dyDescent="0.15"/>
    <row r="874" ht="15.75" customHeight="1" x14ac:dyDescent="0.15"/>
    <row r="875" ht="15.75" customHeight="1" x14ac:dyDescent="0.15"/>
    <row r="876" ht="15.75" customHeight="1" x14ac:dyDescent="0.15"/>
    <row r="877" ht="15.75" customHeight="1" x14ac:dyDescent="0.15"/>
    <row r="878" ht="15.75" customHeight="1" x14ac:dyDescent="0.15"/>
    <row r="879" ht="15.75" customHeight="1" x14ac:dyDescent="0.15"/>
    <row r="880" ht="15.75" customHeight="1" x14ac:dyDescent="0.15"/>
    <row r="881" ht="15.75" customHeight="1" x14ac:dyDescent="0.15"/>
    <row r="882" ht="15.75" customHeight="1" x14ac:dyDescent="0.15"/>
    <row r="883" ht="15.75" customHeight="1" x14ac:dyDescent="0.15"/>
    <row r="884" ht="15.75" customHeight="1" x14ac:dyDescent="0.15"/>
    <row r="885" ht="15.75" customHeight="1" x14ac:dyDescent="0.15"/>
    <row r="886" ht="15.75" customHeight="1" x14ac:dyDescent="0.15"/>
    <row r="887" ht="15.75" customHeight="1" x14ac:dyDescent="0.15"/>
    <row r="888" ht="15.75" customHeight="1" x14ac:dyDescent="0.15"/>
    <row r="889" ht="15.75" customHeight="1" x14ac:dyDescent="0.15"/>
    <row r="890" ht="15.75" customHeight="1" x14ac:dyDescent="0.15"/>
    <row r="891" ht="15.75" customHeight="1" x14ac:dyDescent="0.15"/>
    <row r="892" ht="15.75" customHeight="1" x14ac:dyDescent="0.15"/>
    <row r="893" ht="15.75" customHeight="1" x14ac:dyDescent="0.15"/>
    <row r="894" ht="15.75" customHeight="1" x14ac:dyDescent="0.15"/>
    <row r="895" ht="15.75" customHeight="1" x14ac:dyDescent="0.15"/>
    <row r="896" ht="15.75" customHeight="1" x14ac:dyDescent="0.15"/>
    <row r="897" ht="15.75" customHeight="1" x14ac:dyDescent="0.15"/>
    <row r="898" ht="15.75" customHeight="1" x14ac:dyDescent="0.15"/>
    <row r="899" ht="15.75" customHeight="1" x14ac:dyDescent="0.15"/>
    <row r="900" ht="15.75" customHeight="1" x14ac:dyDescent="0.15"/>
    <row r="901" ht="15.75" customHeight="1" x14ac:dyDescent="0.15"/>
    <row r="902" ht="15.75" customHeight="1" x14ac:dyDescent="0.15"/>
    <row r="903" ht="15.75" customHeight="1" x14ac:dyDescent="0.15"/>
    <row r="904" ht="15.75" customHeight="1" x14ac:dyDescent="0.15"/>
    <row r="905" ht="15.75" customHeight="1" x14ac:dyDescent="0.15"/>
    <row r="906" ht="15.75" customHeight="1" x14ac:dyDescent="0.15"/>
    <row r="907" ht="15.75" customHeight="1" x14ac:dyDescent="0.15"/>
    <row r="908" ht="15.75" customHeight="1" x14ac:dyDescent="0.15"/>
    <row r="909" ht="15.75" customHeight="1" x14ac:dyDescent="0.15"/>
    <row r="910" ht="15.75" customHeight="1" x14ac:dyDescent="0.15"/>
    <row r="911" ht="15.75" customHeight="1" x14ac:dyDescent="0.15"/>
    <row r="912" ht="15.75" customHeight="1" x14ac:dyDescent="0.15"/>
    <row r="913" ht="15.75" customHeight="1" x14ac:dyDescent="0.15"/>
    <row r="914" ht="15.75" customHeight="1" x14ac:dyDescent="0.15"/>
    <row r="915" ht="15.75" customHeight="1" x14ac:dyDescent="0.15"/>
    <row r="916" ht="15.75" customHeight="1" x14ac:dyDescent="0.15"/>
    <row r="917" ht="15.75" customHeight="1" x14ac:dyDescent="0.15"/>
    <row r="918" ht="15.75" customHeight="1" x14ac:dyDescent="0.15"/>
    <row r="919" ht="15.75" customHeight="1" x14ac:dyDescent="0.15"/>
    <row r="920" ht="15.75" customHeight="1" x14ac:dyDescent="0.15"/>
    <row r="921" ht="15.75" customHeight="1" x14ac:dyDescent="0.15"/>
    <row r="922" ht="15.75" customHeight="1" x14ac:dyDescent="0.15"/>
    <row r="923" ht="15.75" customHeight="1" x14ac:dyDescent="0.15"/>
    <row r="924" ht="15.75" customHeight="1" x14ac:dyDescent="0.15"/>
    <row r="925" ht="15.75" customHeight="1" x14ac:dyDescent="0.15"/>
    <row r="926" ht="15.75" customHeight="1" x14ac:dyDescent="0.15"/>
    <row r="927" ht="15.75" customHeight="1" x14ac:dyDescent="0.15"/>
    <row r="928" ht="15.75" customHeight="1" x14ac:dyDescent="0.15"/>
    <row r="929" ht="15.75" customHeight="1" x14ac:dyDescent="0.15"/>
    <row r="930" ht="15.75" customHeight="1" x14ac:dyDescent="0.15"/>
    <row r="931" ht="15.75" customHeight="1" x14ac:dyDescent="0.15"/>
    <row r="932" ht="15.75" customHeight="1" x14ac:dyDescent="0.15"/>
    <row r="933" ht="15.75" customHeight="1" x14ac:dyDescent="0.15"/>
    <row r="934" ht="15.75" customHeight="1" x14ac:dyDescent="0.15"/>
    <row r="935" ht="15.75" customHeight="1" x14ac:dyDescent="0.15"/>
    <row r="936" ht="15.75" customHeight="1" x14ac:dyDescent="0.15"/>
    <row r="937" ht="15.75" customHeight="1" x14ac:dyDescent="0.15"/>
    <row r="938" ht="15.75" customHeight="1" x14ac:dyDescent="0.15"/>
    <row r="939" ht="15.75" customHeight="1" x14ac:dyDescent="0.15"/>
    <row r="940" ht="15.75" customHeight="1" x14ac:dyDescent="0.15"/>
    <row r="941" ht="15.75" customHeight="1" x14ac:dyDescent="0.15"/>
    <row r="942" ht="15.75" customHeight="1" x14ac:dyDescent="0.15"/>
    <row r="943" ht="15.75" customHeight="1" x14ac:dyDescent="0.15"/>
    <row r="944" ht="15.75" customHeight="1" x14ac:dyDescent="0.15"/>
    <row r="945" ht="15.75" customHeight="1" x14ac:dyDescent="0.15"/>
    <row r="946" ht="15.75" customHeight="1" x14ac:dyDescent="0.15"/>
    <row r="947" ht="15.75" customHeight="1" x14ac:dyDescent="0.15"/>
    <row r="948" ht="15.75" customHeight="1" x14ac:dyDescent="0.15"/>
    <row r="949" ht="15.75" customHeight="1" x14ac:dyDescent="0.15"/>
    <row r="950" ht="15.75" customHeight="1" x14ac:dyDescent="0.15"/>
    <row r="951" ht="15.75" customHeight="1" x14ac:dyDescent="0.15"/>
    <row r="952" ht="15.75" customHeight="1" x14ac:dyDescent="0.15"/>
    <row r="953" ht="15.75" customHeight="1" x14ac:dyDescent="0.15"/>
    <row r="954" ht="15.75" customHeight="1" x14ac:dyDescent="0.15"/>
    <row r="955" ht="15.75" customHeight="1" x14ac:dyDescent="0.15"/>
    <row r="956" ht="15.75" customHeight="1" x14ac:dyDescent="0.15"/>
    <row r="957" ht="15.75" customHeight="1" x14ac:dyDescent="0.15"/>
    <row r="958" ht="15.75" customHeight="1" x14ac:dyDescent="0.15"/>
    <row r="959" ht="15.75" customHeight="1" x14ac:dyDescent="0.15"/>
    <row r="960" ht="15.75" customHeight="1" x14ac:dyDescent="0.15"/>
    <row r="961" ht="15.75" customHeight="1" x14ac:dyDescent="0.15"/>
    <row r="962" ht="15.75" customHeight="1" x14ac:dyDescent="0.15"/>
    <row r="963" ht="15.75" customHeight="1" x14ac:dyDescent="0.15"/>
    <row r="964" ht="15.75" customHeight="1" x14ac:dyDescent="0.15"/>
    <row r="965" ht="15.75" customHeight="1" x14ac:dyDescent="0.15"/>
    <row r="966" ht="15.75" customHeight="1" x14ac:dyDescent="0.15"/>
    <row r="967" ht="15.75" customHeight="1" x14ac:dyDescent="0.15"/>
    <row r="968" ht="15.75" customHeight="1" x14ac:dyDescent="0.15"/>
    <row r="969" ht="15.75" customHeight="1" x14ac:dyDescent="0.15"/>
    <row r="970" ht="15.75" customHeight="1" x14ac:dyDescent="0.15"/>
    <row r="971" ht="15.75" customHeight="1" x14ac:dyDescent="0.15"/>
    <row r="972" ht="15.75" customHeight="1" x14ac:dyDescent="0.15"/>
    <row r="973" ht="15.75" customHeight="1" x14ac:dyDescent="0.15"/>
    <row r="974" ht="15.75" customHeight="1" x14ac:dyDescent="0.15"/>
    <row r="975" ht="15.75" customHeight="1" x14ac:dyDescent="0.15"/>
    <row r="976" ht="15.75" customHeight="1" x14ac:dyDescent="0.15"/>
    <row r="977" ht="15.75" customHeight="1" x14ac:dyDescent="0.15"/>
    <row r="978" ht="15.75" customHeight="1" x14ac:dyDescent="0.15"/>
    <row r="979" ht="15.75" customHeight="1" x14ac:dyDescent="0.15"/>
    <row r="980" ht="15.75" customHeight="1" x14ac:dyDescent="0.15"/>
    <row r="981" ht="15.75" customHeight="1" x14ac:dyDescent="0.15"/>
    <row r="982" ht="15.75" customHeight="1" x14ac:dyDescent="0.15"/>
    <row r="983" ht="15.75" customHeight="1" x14ac:dyDescent="0.15"/>
    <row r="984" ht="15.75" customHeight="1" x14ac:dyDescent="0.15"/>
    <row r="985" ht="15.75" customHeight="1" x14ac:dyDescent="0.15"/>
    <row r="986" ht="15.75" customHeight="1" x14ac:dyDescent="0.15"/>
    <row r="987" ht="15.75" customHeight="1" x14ac:dyDescent="0.15"/>
    <row r="988" ht="15.75" customHeight="1" x14ac:dyDescent="0.15"/>
  </sheetData>
  <mergeCells count="13">
    <mergeCell ref="B5:U5"/>
    <mergeCell ref="C15:D15"/>
    <mergeCell ref="F15:G15"/>
    <mergeCell ref="S15:U15"/>
    <mergeCell ref="I15:J15"/>
    <mergeCell ref="L15:M15"/>
    <mergeCell ref="O15:P15"/>
    <mergeCell ref="W12:X12"/>
    <mergeCell ref="S17:V17"/>
    <mergeCell ref="X17:AE17"/>
    <mergeCell ref="S24:V24"/>
    <mergeCell ref="X24:AE24"/>
    <mergeCell ref="W15:Y15"/>
  </mergeCells>
  <pageMargins left="0.25" right="0.25" top="0.75" bottom="0.75" header="0" footer="0"/>
  <pageSetup scale="76" orientation="portrait" horizontalDpi="1200" verticalDpi="1200" r:id="rId1"/>
  <headerFooter>
    <oddHeader>&amp;C&amp;G</oddHeader>
  </headerFooter>
  <drawing r:id="rId2"/>
  <legacyDrawingHF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498DBCA08FC6249AAD65CC7D5BCF263" ma:contentTypeVersion="16" ma:contentTypeDescription="Create a new document." ma:contentTypeScope="" ma:versionID="fa6da80ace590b9277f1904588671405">
  <xsd:schema xmlns:xsd="http://www.w3.org/2001/XMLSchema" xmlns:xs="http://www.w3.org/2001/XMLSchema" xmlns:p="http://schemas.microsoft.com/office/2006/metadata/properties" xmlns:ns2="bf706fd8-670b-494f-bda4-e0e61d42019e" xmlns:ns3="d04631cb-6833-4e7e-b968-0bfdcb0cd474" targetNamespace="http://schemas.microsoft.com/office/2006/metadata/properties" ma:root="true" ma:fieldsID="c32f345d96d1ee38d06739e71e178cc5" ns2:_="" ns3:_="">
    <xsd:import namespace="bf706fd8-670b-494f-bda4-e0e61d42019e"/>
    <xsd:import namespace="d04631cb-6833-4e7e-b968-0bfdcb0cd474"/>
    <xsd:element name="properties">
      <xsd:complexType>
        <xsd:sequence>
          <xsd:element name="documentManagement">
            <xsd:complexType>
              <xsd:all>
                <xsd:element ref="ns2:MediaServiceMetadata" minOccurs="0"/>
                <xsd:element ref="ns2:MediaServiceFastMetadata" minOccurs="0"/>
                <xsd:element ref="ns2:MediaServiceEventHashCode" minOccurs="0"/>
                <xsd:element ref="ns2:MediaServiceGenerationTime" minOccurs="0"/>
                <xsd:element ref="ns2:MediaServiceDateTaken" minOccurs="0"/>
                <xsd:element ref="ns2:MediaServiceAutoTags" minOccurs="0"/>
                <xsd:element ref="ns2:MediaServiceLocation" minOccurs="0"/>
                <xsd:element ref="ns2:MediaServiceOCR" minOccurs="0"/>
                <xsd:element ref="ns3:SharedWithUsers" minOccurs="0"/>
                <xsd:element ref="ns3:SharedWithDetails" minOccurs="0"/>
                <xsd:element ref="ns2:MediaServiceAutoKeyPoints" minOccurs="0"/>
                <xsd:element ref="ns2:MediaServiceKeyPoint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f706fd8-670b-494f-bda4-e0e61d42019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EventHashCode" ma:index="10" nillable="true" ma:displayName="MediaServiceEventHashCode" ma:hidden="true" ma:internalName="MediaServiceEventHashCode"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55a75d2e-ac73-4b4a-ba47-18ba181169cf"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d04631cb-6833-4e7e-b968-0bfdcb0cd474"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e343ef64-ba9d-48da-8095-be8ea74bbb66}" ma:internalName="TaxCatchAll" ma:showField="CatchAllData" ma:web="d04631cb-6833-4e7e-b968-0bfdcb0cd47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d04631cb-6833-4e7e-b968-0bfdcb0cd474" xsi:nil="true"/>
    <lcf76f155ced4ddcb4097134ff3c332f xmlns="bf706fd8-670b-494f-bda4-e0e61d42019e">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3D100E4-B0FC-493B-9B3E-9478A816ED3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f706fd8-670b-494f-bda4-e0e61d42019e"/>
    <ds:schemaRef ds:uri="d04631cb-6833-4e7e-b968-0bfdcb0cd47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98C394A-3702-45EA-862A-F43992301144}">
  <ds:schemaRefs>
    <ds:schemaRef ds:uri="http://schemas.microsoft.com/office/2006/metadata/properties"/>
    <ds:schemaRef ds:uri="http://schemas.microsoft.com/office/infopath/2007/PartnerControls"/>
    <ds:schemaRef ds:uri="d04631cb-6833-4e7e-b968-0bfdcb0cd474"/>
    <ds:schemaRef ds:uri="bf706fd8-670b-494f-bda4-e0e61d42019e"/>
  </ds:schemaRefs>
</ds:datastoreItem>
</file>

<file path=customXml/itemProps3.xml><?xml version="1.0" encoding="utf-8"?>
<ds:datastoreItem xmlns:ds="http://schemas.openxmlformats.org/officeDocument/2006/customXml" ds:itemID="{51F2F8C1-F008-4039-BC98-6A86D66A574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1-5 Year Summary</vt:lpstr>
      <vt:lpstr>Annual Cash Flow</vt:lpstr>
      <vt:lpstr>'1-5 Year Summary'!OLE_LINK1</vt:lpstr>
      <vt:lpstr>'Annual Cash Flow'!OLE_LINK1</vt:lpstr>
      <vt:lpstr>'1-5 Year Summary'!Print_Area</vt:lpstr>
      <vt:lpstr>'Annual Cash Flow'!Print_Area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Victoria Sgro</dc:creator>
  <cp:keywords/>
  <dc:description/>
  <cp:lastModifiedBy>Alexander Cruz</cp:lastModifiedBy>
  <cp:revision/>
  <dcterms:created xsi:type="dcterms:W3CDTF">2019-10-30T14:01:04Z</dcterms:created>
  <dcterms:modified xsi:type="dcterms:W3CDTF">2022-08-15T13:36:36Z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0x0101005498DBCA08FC6249AAD65CC7D5BCF263</vt:lpwstr>
  </property>
  <property fmtid="{D5CDD505-2E9C-101B-9397-08002B2CF9AE}" pid="3" name="MediaServiceImageTags">
    <vt:lpwstr/>
  </property>
</Properties>
</file>